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329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balvarado\Desktop\"/>
    </mc:Choice>
  </mc:AlternateContent>
  <bookViews>
    <workbookView xWindow="0" yWindow="0" windowWidth="28800" windowHeight="12210"/>
  </bookViews>
  <sheets>
    <sheet name="CALCULADORA" sheetId="2" r:id="rId1"/>
    <sheet name="I. INY-EXT" sheetId="1" state="hidden" r:id="rId2"/>
    <sheet name="II. TARIFAS SISTRANGAS" sheetId="3" state="hidden" r:id="rId3"/>
  </sheets>
  <calcPr calcId="171027"/>
  <extLst>
    <ext xmlns:x14="http://schemas.microsoft.com/office/spreadsheetml/2009/9/main" uri="{79F54976-1DA5-4618-B147-4CDE4B953A38}">
      <x14:workbookPr defaultImageDpi="32767"/>
    </ex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3" i="2" l="1"/>
  <c r="E16" i="2" s="1"/>
  <c r="E17" i="2" s="1"/>
  <c r="G7" i="2"/>
  <c r="G6" i="2"/>
  <c r="B35" i="3" s="1"/>
  <c r="B5" i="3"/>
  <c r="B6" i="3"/>
  <c r="B7" i="3" s="1"/>
  <c r="B8" i="3" s="1"/>
  <c r="B9" i="3" s="1"/>
  <c r="B10" i="3" s="1"/>
  <c r="B12" i="3"/>
  <c r="B13" i="3" s="1"/>
  <c r="B14" i="3" s="1"/>
  <c r="B15" i="3" s="1"/>
  <c r="B16" i="3" s="1"/>
  <c r="B17" i="3" s="1"/>
  <c r="B19" i="3"/>
  <c r="B20" i="3" s="1"/>
  <c r="B21" i="3" s="1"/>
  <c r="B22" i="3" s="1"/>
  <c r="B23" i="3" s="1"/>
  <c r="B24" i="3" s="1"/>
  <c r="B26" i="3"/>
  <c r="B27" i="3" s="1"/>
  <c r="B28" i="3" s="1"/>
  <c r="B29" i="3" s="1"/>
  <c r="B30" i="3" s="1"/>
  <c r="B31" i="3" s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4" i="1"/>
  <c r="W5" i="1"/>
  <c r="AB3" i="1"/>
  <c r="AC3" i="1"/>
  <c r="X5" i="1"/>
  <c r="Z5" i="1"/>
  <c r="Y5" i="1"/>
  <c r="AB4" i="1" l="1"/>
  <c r="C35" i="3"/>
  <c r="B36" i="3"/>
  <c r="D35" i="3"/>
  <c r="E35" i="3"/>
  <c r="E36" i="3" l="1"/>
  <c r="B37" i="3"/>
  <c r="D36" i="3"/>
  <c r="C36" i="3"/>
  <c r="B38" i="3" l="1"/>
  <c r="D37" i="3"/>
  <c r="E37" i="3"/>
  <c r="E38" i="3" l="1"/>
  <c r="C38" i="3"/>
  <c r="D38" i="3"/>
  <c r="B39" i="3"/>
  <c r="E39" i="3" l="1"/>
  <c r="D39" i="3"/>
  <c r="C39" i="3"/>
  <c r="B40" i="3"/>
  <c r="B41" i="3" l="1"/>
  <c r="C40" i="3"/>
  <c r="E40" i="3"/>
  <c r="D40" i="3"/>
  <c r="F20" i="2" l="1"/>
  <c r="F22" i="2" s="1"/>
  <c r="D41" i="3"/>
  <c r="C41" i="3"/>
  <c r="E41" i="3"/>
</calcChain>
</file>

<file path=xl/comments1.xml><?xml version="1.0" encoding="utf-8"?>
<comments xmlns="http://schemas.openxmlformats.org/spreadsheetml/2006/main">
  <authors>
    <author>Bruno Alvarado Olivares</author>
    <author>Administrador</author>
  </authors>
  <commentList>
    <comment ref="E11" authorId="0" shapeId="0">
      <text>
        <r>
          <rPr>
            <b/>
            <sz val="9"/>
            <color indexed="81"/>
            <rFont val="Tahoma"/>
            <charset val="1"/>
          </rPr>
          <t>Escribe la energía que deseas reservar.</t>
        </r>
      </text>
    </comment>
    <comment ref="F21" authorId="1" shapeId="0">
      <text>
        <r>
          <rPr>
            <b/>
            <sz val="9"/>
            <color indexed="81"/>
            <rFont val="Tahoma"/>
            <family val="2"/>
          </rPr>
          <t>Escribe tu Costo Unitario Adicional (β)</t>
        </r>
      </text>
    </comment>
  </commentList>
</comments>
</file>

<file path=xl/sharedStrings.xml><?xml version="1.0" encoding="utf-8"?>
<sst xmlns="http://schemas.openxmlformats.org/spreadsheetml/2006/main" count="784" uniqueCount="412">
  <si>
    <t>E019</t>
  </si>
  <si>
    <t>Centro</t>
  </si>
  <si>
    <t>V028</t>
  </si>
  <si>
    <t>E025</t>
  </si>
  <si>
    <t>E047</t>
  </si>
  <si>
    <t>V032</t>
  </si>
  <si>
    <t>E056</t>
  </si>
  <si>
    <t>PUEBLA</t>
  </si>
  <si>
    <t>V033</t>
  </si>
  <si>
    <t>E066</t>
  </si>
  <si>
    <t>V034</t>
  </si>
  <si>
    <t>E068</t>
  </si>
  <si>
    <t>V036</t>
  </si>
  <si>
    <t>E071</t>
  </si>
  <si>
    <t>V037</t>
  </si>
  <si>
    <t>E073</t>
  </si>
  <si>
    <t>E076</t>
  </si>
  <si>
    <t>V041</t>
  </si>
  <si>
    <t>E092</t>
  </si>
  <si>
    <t>V042</t>
  </si>
  <si>
    <t>E120</t>
  </si>
  <si>
    <t>V045</t>
  </si>
  <si>
    <t>E140</t>
  </si>
  <si>
    <t>V051</t>
  </si>
  <si>
    <t>E141</t>
  </si>
  <si>
    <t>V055</t>
  </si>
  <si>
    <t>E142</t>
  </si>
  <si>
    <t>V056</t>
  </si>
  <si>
    <t>E143</t>
  </si>
  <si>
    <t>V059</t>
  </si>
  <si>
    <t>E148</t>
  </si>
  <si>
    <t>V905</t>
  </si>
  <si>
    <t>E149</t>
  </si>
  <si>
    <t>V908</t>
  </si>
  <si>
    <t>E180</t>
  </si>
  <si>
    <t>V9B6</t>
  </si>
  <si>
    <t>E016</t>
  </si>
  <si>
    <t>V067</t>
  </si>
  <si>
    <t>E017</t>
  </si>
  <si>
    <t>V030</t>
  </si>
  <si>
    <t>Norte</t>
  </si>
  <si>
    <t>E020</t>
  </si>
  <si>
    <t>E023</t>
  </si>
  <si>
    <t>V061</t>
  </si>
  <si>
    <t>E028</t>
  </si>
  <si>
    <t>V024</t>
  </si>
  <si>
    <t>Sur</t>
  </si>
  <si>
    <t>E029</t>
  </si>
  <si>
    <t>V025</t>
  </si>
  <si>
    <t>E032</t>
  </si>
  <si>
    <t>V907</t>
  </si>
  <si>
    <t>E042</t>
  </si>
  <si>
    <t>V062</t>
  </si>
  <si>
    <t>Occidente</t>
  </si>
  <si>
    <t>E043</t>
  </si>
  <si>
    <t>V918</t>
  </si>
  <si>
    <t>E045</t>
  </si>
  <si>
    <t>E048</t>
  </si>
  <si>
    <t>E049</t>
  </si>
  <si>
    <t>E051</t>
  </si>
  <si>
    <t>E055</t>
  </si>
  <si>
    <t>E059</t>
  </si>
  <si>
    <t>E060</t>
  </si>
  <si>
    <t>E061</t>
  </si>
  <si>
    <t>E063</t>
  </si>
  <si>
    <t>E064</t>
  </si>
  <si>
    <t>E067</t>
  </si>
  <si>
    <t>E069</t>
  </si>
  <si>
    <t>E070</t>
  </si>
  <si>
    <t>E077</t>
  </si>
  <si>
    <t>VERACRUZ</t>
  </si>
  <si>
    <t>E088</t>
  </si>
  <si>
    <t>E089</t>
  </si>
  <si>
    <t>E090</t>
  </si>
  <si>
    <t>E091</t>
  </si>
  <si>
    <t>E096</t>
  </si>
  <si>
    <t>E101</t>
  </si>
  <si>
    <t>E102</t>
  </si>
  <si>
    <t>E105</t>
  </si>
  <si>
    <t>E106</t>
  </si>
  <si>
    <t>E117</t>
  </si>
  <si>
    <t>E118</t>
  </si>
  <si>
    <t>E119</t>
  </si>
  <si>
    <t>E137</t>
  </si>
  <si>
    <t>E138</t>
  </si>
  <si>
    <t>E139</t>
  </si>
  <si>
    <t>E144</t>
  </si>
  <si>
    <t>E146</t>
  </si>
  <si>
    <t>E153</t>
  </si>
  <si>
    <t>E154</t>
  </si>
  <si>
    <t>E167</t>
  </si>
  <si>
    <t>E176</t>
  </si>
  <si>
    <t>E165</t>
  </si>
  <si>
    <t>E170</t>
  </si>
  <si>
    <t>E027</t>
  </si>
  <si>
    <t>CHIHUAHUA</t>
  </si>
  <si>
    <t>E030</t>
  </si>
  <si>
    <t>E031</t>
  </si>
  <si>
    <t>DURANGO</t>
  </si>
  <si>
    <t>E040</t>
  </si>
  <si>
    <t>E052</t>
  </si>
  <si>
    <t>E058</t>
  </si>
  <si>
    <t>E072</t>
  </si>
  <si>
    <t>E086</t>
  </si>
  <si>
    <t>E087</t>
  </si>
  <si>
    <t>E094</t>
  </si>
  <si>
    <t>E103</t>
  </si>
  <si>
    <t>E147</t>
  </si>
  <si>
    <t>E152</t>
  </si>
  <si>
    <t>E155</t>
  </si>
  <si>
    <t>E158</t>
  </si>
  <si>
    <t>E163</t>
  </si>
  <si>
    <t>E175</t>
  </si>
  <si>
    <t>E026</t>
  </si>
  <si>
    <t>E034</t>
  </si>
  <si>
    <t>E036</t>
  </si>
  <si>
    <t>E039</t>
  </si>
  <si>
    <t>E050</t>
  </si>
  <si>
    <t>E057</t>
  </si>
  <si>
    <t>E062</t>
  </si>
  <si>
    <t>E065</t>
  </si>
  <si>
    <t>E075</t>
  </si>
  <si>
    <t>E079</t>
  </si>
  <si>
    <t>E093</t>
  </si>
  <si>
    <t>E097</t>
  </si>
  <si>
    <t>E104</t>
  </si>
  <si>
    <t>E123</t>
  </si>
  <si>
    <t>E145</t>
  </si>
  <si>
    <t>E160</t>
  </si>
  <si>
    <t>E168</t>
  </si>
  <si>
    <t>E171</t>
  </si>
  <si>
    <t>AGUASCALIENTES</t>
  </si>
  <si>
    <t>E182</t>
  </si>
  <si>
    <t>E018</t>
  </si>
  <si>
    <t>E046</t>
  </si>
  <si>
    <t>E054</t>
  </si>
  <si>
    <t>E078</t>
  </si>
  <si>
    <t>E095</t>
  </si>
  <si>
    <t>E132</t>
  </si>
  <si>
    <t>E156</t>
  </si>
  <si>
    <t>E157</t>
  </si>
  <si>
    <t>E174</t>
  </si>
  <si>
    <t>ISTMO</t>
  </si>
  <si>
    <t>E181</t>
  </si>
  <si>
    <t>E185</t>
  </si>
  <si>
    <t>Puntos de Extracción</t>
  </si>
  <si>
    <t>Puntos de Inyección</t>
  </si>
  <si>
    <t>Zona Tarifaria</t>
  </si>
  <si>
    <t>Nombre</t>
  </si>
  <si>
    <t>Estado</t>
  </si>
  <si>
    <t>Municipio</t>
  </si>
  <si>
    <t>ID</t>
  </si>
  <si>
    <t>General Bravo</t>
  </si>
  <si>
    <t>Soto la Marina</t>
  </si>
  <si>
    <t>China</t>
  </si>
  <si>
    <t>Veracruz</t>
  </si>
  <si>
    <t>Poza Rica de Hidalgo</t>
  </si>
  <si>
    <t>Reynosa</t>
  </si>
  <si>
    <t>Reforma</t>
  </si>
  <si>
    <t>Huimanguillo</t>
  </si>
  <si>
    <t>Medellín</t>
  </si>
  <si>
    <t>Cotaxtla</t>
  </si>
  <si>
    <t>Macuspana</t>
  </si>
  <si>
    <t>Querétaro</t>
  </si>
  <si>
    <t>San Juan del Río</t>
  </si>
  <si>
    <t>E044</t>
  </si>
  <si>
    <t>Pedro Escobedo</t>
  </si>
  <si>
    <t>San Luis Potosí</t>
  </si>
  <si>
    <t>Chihuahua</t>
  </si>
  <si>
    <t>Delicias</t>
  </si>
  <si>
    <t>Durango</t>
  </si>
  <si>
    <t>Aguascalientes</t>
  </si>
  <si>
    <t>Apodaca</t>
  </si>
  <si>
    <t>Matamoros</t>
  </si>
  <si>
    <t>Sierra Mojada</t>
  </si>
  <si>
    <t>Frontera</t>
  </si>
  <si>
    <t>Ciudad Madero</t>
  </si>
  <si>
    <t>Tuxpan</t>
  </si>
  <si>
    <t>El Salto</t>
  </si>
  <si>
    <t>Cosoleacaque</t>
  </si>
  <si>
    <t>Ecatepec</t>
  </si>
  <si>
    <t>Coatzacoalcos</t>
  </si>
  <si>
    <t>Puebla</t>
  </si>
  <si>
    <t>Tizayuca</t>
  </si>
  <si>
    <t>Altamira</t>
  </si>
  <si>
    <t>Gómez Palacio</t>
  </si>
  <si>
    <t>Torreón</t>
  </si>
  <si>
    <t>Los Ramones</t>
  </si>
  <si>
    <t>Celaya</t>
  </si>
  <si>
    <t>Huimilpan</t>
  </si>
  <si>
    <t>Morelia</t>
  </si>
  <si>
    <t>Salamanca</t>
  </si>
  <si>
    <t>Uruapan</t>
  </si>
  <si>
    <t>Camerino Z. Mendoza</t>
  </si>
  <si>
    <t>Boca del Río</t>
  </si>
  <si>
    <t>Cuautlancingo</t>
  </si>
  <si>
    <t>Cadereyta Jiménez</t>
  </si>
  <si>
    <t>Agua Dulce</t>
  </si>
  <si>
    <t>Cunduacán</t>
  </si>
  <si>
    <t>Tepeapulco</t>
  </si>
  <si>
    <t>Lolotla</t>
  </si>
  <si>
    <t>Tula de Allende</t>
  </si>
  <si>
    <t>Lázaro Cárdenas</t>
  </si>
  <si>
    <t>San Luis de la Paz</t>
  </si>
  <si>
    <t>Burgos</t>
  </si>
  <si>
    <t>General Escobedo</t>
  </si>
  <si>
    <t>Ramos Arizpe</t>
  </si>
  <si>
    <t>Santa Catarina</t>
  </si>
  <si>
    <t>Monterrey</t>
  </si>
  <si>
    <t>Tierra Blanca</t>
  </si>
  <si>
    <t>Juárez</t>
  </si>
  <si>
    <t>Cuauhtemoc</t>
  </si>
  <si>
    <t>Mier</t>
  </si>
  <si>
    <t>Tihuatlán</t>
  </si>
  <si>
    <t>Tlaxcala</t>
  </si>
  <si>
    <t>Estampillas</t>
  </si>
  <si>
    <t>Servicio Base Firme</t>
  </si>
  <si>
    <t>Pesos/GJ</t>
  </si>
  <si>
    <t>Cargo por Capacidad</t>
  </si>
  <si>
    <t>Cargo por Uso</t>
  </si>
  <si>
    <t>Golfo</t>
  </si>
  <si>
    <t>Istmo</t>
  </si>
  <si>
    <t>OCCIDENTE</t>
  </si>
  <si>
    <t>SUR</t>
  </si>
  <si>
    <t>GOLFO</t>
  </si>
  <si>
    <t>NORTE</t>
  </si>
  <si>
    <t>SERVICIO</t>
  </si>
  <si>
    <t>FIRME</t>
  </si>
  <si>
    <t>VOLUMÉTRICO</t>
  </si>
  <si>
    <t>Tepeji del Río Ocampo</t>
  </si>
  <si>
    <t>Salina Cruz</t>
  </si>
  <si>
    <t>Tlalixcoyan</t>
  </si>
  <si>
    <t>Coordenadas</t>
  </si>
  <si>
    <t>Inyección</t>
  </si>
  <si>
    <t>Extracción</t>
  </si>
  <si>
    <t>x</t>
  </si>
  <si>
    <t>y</t>
  </si>
  <si>
    <t>Servicio</t>
  </si>
  <si>
    <t>CANTIDAD A TRANSPORTAR</t>
  </si>
  <si>
    <t>TOTAL DE ENERGÍA</t>
  </si>
  <si>
    <t>Punto E&amp;I</t>
  </si>
  <si>
    <t>Francisco I. Madero</t>
  </si>
  <si>
    <t>Cortázar</t>
  </si>
  <si>
    <t>b</t>
  </si>
  <si>
    <t>Tamalin</t>
  </si>
  <si>
    <t>% de Gas Combustible</t>
  </si>
  <si>
    <t>Energía</t>
  </si>
  <si>
    <t>Gas Combustible</t>
  </si>
  <si>
    <t>TARIFAS Y COSTOS</t>
  </si>
  <si>
    <t>SISTRANGAS</t>
  </si>
  <si>
    <t>GJ</t>
  </si>
  <si>
    <t>Sin Flujo</t>
  </si>
  <si>
    <t>INYECCIÓN</t>
  </si>
  <si>
    <t>EXTRACCIÓN</t>
  </si>
  <si>
    <t>A Inyectar</t>
  </si>
  <si>
    <t>A Extraer</t>
  </si>
  <si>
    <t>TABASCO</t>
  </si>
  <si>
    <t>HIDALGO</t>
  </si>
  <si>
    <t>QUERÉTARO</t>
  </si>
  <si>
    <t>ESTADO DE MÉXICO</t>
  </si>
  <si>
    <t>GUANAJUATO</t>
  </si>
  <si>
    <t>TLAXCALA</t>
  </si>
  <si>
    <t>JALISCO</t>
  </si>
  <si>
    <t>MICHOACÁN</t>
  </si>
  <si>
    <t>SAN LUIS POTOSÍ</t>
  </si>
  <si>
    <t>NUEVO LEÓN</t>
  </si>
  <si>
    <t>TAMAULIPAS</t>
  </si>
  <si>
    <t>COAHUILA</t>
  </si>
  <si>
    <t>OAXACA</t>
  </si>
  <si>
    <t>TABASCO - APASCO</t>
  </si>
  <si>
    <t>TABASCO - MAYAKAN</t>
  </si>
  <si>
    <t>VERACRUZ - MINATITLAN</t>
  </si>
  <si>
    <t>VERACRUZ - PAJARITOS</t>
  </si>
  <si>
    <t>TABASCO - VILLAHERMOSA</t>
  </si>
  <si>
    <t>VERACRUZ - AGUADULCE</t>
  </si>
  <si>
    <t>TABASCO - JACINTO</t>
  </si>
  <si>
    <t>TABASCO - CAMPOSPEP</t>
  </si>
  <si>
    <t>TABASCO - NISPEROS</t>
  </si>
  <si>
    <t>VERACRUZ - BRASKEMIDESA</t>
  </si>
  <si>
    <t>HIDALGO - APASCOTULA</t>
  </si>
  <si>
    <t>HIDALGO - CATALINA</t>
  </si>
  <si>
    <t>HIDALGO - MINAUTLAN</t>
  </si>
  <si>
    <t>PUEBLA - PUEBLA</t>
  </si>
  <si>
    <t>QUERÉTARO - TEJAGAS</t>
  </si>
  <si>
    <t>HIDALGO - TEOTIHUACAN</t>
  </si>
  <si>
    <t>HIDALGO - TIZAYUCA</t>
  </si>
  <si>
    <t>HIDALGO - TULA</t>
  </si>
  <si>
    <t>ESTADO DE MÉXICO - VENTACARPIO</t>
  </si>
  <si>
    <t>HIDALGO - CRUZAZUL</t>
  </si>
  <si>
    <t>GUANAJUATO - IGASAMEXBAJ</t>
  </si>
  <si>
    <t>HIDALGO - CFETULA</t>
  </si>
  <si>
    <t>ESTADO DE MÉXICO - CFEVALLEMEX</t>
  </si>
  <si>
    <t>HIDALGO - CFETULACC</t>
  </si>
  <si>
    <t>ESTADO DE MÉXICO - CFEVMEXICOREP</t>
  </si>
  <si>
    <t>ESTADO DE MÉXICO - FCEVENTADECARPIO</t>
  </si>
  <si>
    <t>PUEBLA - CFESANLORENZO</t>
  </si>
  <si>
    <t>TLAXCALA - EXT1GM</t>
  </si>
  <si>
    <t>TLAXCALA - EXT2GM</t>
  </si>
  <si>
    <t>GUANAJUATO - CELAYA</t>
  </si>
  <si>
    <t>JALISCO - GUADALAJARA</t>
  </si>
  <si>
    <t>QUERÉTARO - HUIMILPAN</t>
  </si>
  <si>
    <t>MICHOACÁN - ISPAT</t>
  </si>
  <si>
    <t>MICHOACÁN - MORELIA</t>
  </si>
  <si>
    <t>QUERÉTARO - QUERETARO</t>
  </si>
  <si>
    <t>GUANAJUATO - SALAMANCA</t>
  </si>
  <si>
    <t>SAN LUIS POTOSÍ - SANLUISPOTOSI</t>
  </si>
  <si>
    <t>MICHOACÁN - URUAPAN</t>
  </si>
  <si>
    <t>QUERÉTARO - COMPXBAJIO</t>
  </si>
  <si>
    <t>QUERÉTARO - CFEELSAUZ</t>
  </si>
  <si>
    <t>GUANAJUATO - ARANCIA</t>
  </si>
  <si>
    <t>GUANAJUATO - CFESLPAZ</t>
  </si>
  <si>
    <t>QUERÉTARO - SANJUANRIO</t>
  </si>
  <si>
    <t>GUANAJUATO - CFESALAMANCA1</t>
  </si>
  <si>
    <t>JALISCO - ELCASTILLOEXT</t>
  </si>
  <si>
    <t>GUANAJUATO - CFESALAMANCACOG</t>
  </si>
  <si>
    <t>AGUASCALIENTES - AGUASCALIENTES</t>
  </si>
  <si>
    <t>GUANAJUATO - IPPENERGLAPAZ</t>
  </si>
  <si>
    <t>NUEVO LEÓN - AEROPUERTO</t>
  </si>
  <si>
    <t>TAMAULIPAS - ALTAMIRA</t>
  </si>
  <si>
    <t>NUEVO LEÓN - APODACA</t>
  </si>
  <si>
    <t>NUEVO LEÓN - CADEREYTA</t>
  </si>
  <si>
    <t>TAMAULIPAS - CORAL</t>
  </si>
  <si>
    <t>TAMAULIPAS - CUERVITO</t>
  </si>
  <si>
    <t>TAMAULIPAS - ELBLANCO</t>
  </si>
  <si>
    <t>TAMAULIPAS - MADERO</t>
  </si>
  <si>
    <t>TAMAULIPAS - MATAMOROS</t>
  </si>
  <si>
    <t>COAHUILA - MONCLOVA</t>
  </si>
  <si>
    <t>NUEVO LEÓN - MONCLOVAMTY</t>
  </si>
  <si>
    <t>NUEVO LEÓN - NEMAK</t>
  </si>
  <si>
    <t>VERACRUZ - POZARICA</t>
  </si>
  <si>
    <t>COAHUILA - RAMOSARIZPE</t>
  </si>
  <si>
    <t>TAMAULIPAS - REYNOSA</t>
  </si>
  <si>
    <t>TAMAULIPAS - RIOBRAVO</t>
  </si>
  <si>
    <t>COAHUILA - SALTILLO</t>
  </si>
  <si>
    <t>NUEVO LEÓN - SANCATARINA</t>
  </si>
  <si>
    <t>TAMAULIPAS - TENNESSEE</t>
  </si>
  <si>
    <t>TAMAULIPAS - TETCO</t>
  </si>
  <si>
    <t>TAMAULIPAS - EXTBURGOS</t>
  </si>
  <si>
    <t>NUEVO LEÓN - IPPIBERMTY</t>
  </si>
  <si>
    <t>TAMAULIPAS - TRTBLALTAM</t>
  </si>
  <si>
    <t>VERACRUZ - ANTARES</t>
  </si>
  <si>
    <t>TAMAULIPAS - CFEAGUILA</t>
  </si>
  <si>
    <t>TAMAULIPAS - CFEALTAM34</t>
  </si>
  <si>
    <t>VERACRUZ - CFETUXPAN2</t>
  </si>
  <si>
    <t>VERACRUZ - CFEUTGTUXPA</t>
  </si>
  <si>
    <t>VERACRUZ - CFETTUXPAN</t>
  </si>
  <si>
    <t>NUEVO LEÓN - GIMSA</t>
  </si>
  <si>
    <t>NUEVO LEÓN - HUINALAS</t>
  </si>
  <si>
    <t>TAMAULIPAS - LNGALTEXT</t>
  </si>
  <si>
    <t>VERACRUZ - IPPTUXPAN5</t>
  </si>
  <si>
    <t>VERACRUZ - TAMAZUNCHALE</t>
  </si>
  <si>
    <t>TAMAULIPAS - CFEALTAMIRA1</t>
  </si>
  <si>
    <t>COAHUILA - CFESALTILLO</t>
  </si>
  <si>
    <t>TAMAULIPAS - CFERIOBRAVO</t>
  </si>
  <si>
    <t>TAMAULIPAS - SIAN</t>
  </si>
  <si>
    <t>NUEVO LEÓN - EXTRAMONES</t>
  </si>
  <si>
    <t>NUEVO LEÓN - CFEMOVILMTY</t>
  </si>
  <si>
    <t>VERACRUZ - CFEPOZARICA</t>
  </si>
  <si>
    <t>VERACRUZ - MENDOZA</t>
  </si>
  <si>
    <t>VERACRUZ - TIERRABLANCA</t>
  </si>
  <si>
    <t>VERACRUZ - VERACRUZ</t>
  </si>
  <si>
    <t>VERACRUZ - MECAYUCAN</t>
  </si>
  <si>
    <t>VERACRUZ - CFEDOSBOCAS</t>
  </si>
  <si>
    <t>CHIHUAHUA - CHIHUAHUA</t>
  </si>
  <si>
    <t>CHIHUAHUA - DELICIAS</t>
  </si>
  <si>
    <t>DURANGO - DURANGO</t>
  </si>
  <si>
    <t>COAHUILA - NUCLEO#70</t>
  </si>
  <si>
    <t>COAHUILA - QUIMICAREY</t>
  </si>
  <si>
    <t>COAHUILA - TORREON</t>
  </si>
  <si>
    <t>CHIHUAHUA - ANAHUAC</t>
  </si>
  <si>
    <t>CHIHUAHUA - COMPXSUECO</t>
  </si>
  <si>
    <t>DURANGO - CFELAG2</t>
  </si>
  <si>
    <t>CHIHUAHUA - CFEENCINO</t>
  </si>
  <si>
    <t>DURANGO - CFETORREON</t>
  </si>
  <si>
    <t>COAHUILA - CFECHAVEZ</t>
  </si>
  <si>
    <t>DURANGO - CFELALAGUNA</t>
  </si>
  <si>
    <t>COAHUILA - CFENORTE1</t>
  </si>
  <si>
    <t>CHIHUAHUA - CFENORTE2</t>
  </si>
  <si>
    <t>CHIHUAHUA - CFEENCINO2</t>
  </si>
  <si>
    <t>OAXACA - BOMBEODONAJI</t>
  </si>
  <si>
    <t>CHIAPAS</t>
  </si>
  <si>
    <t>CHIAPAS - CACTUS100</t>
  </si>
  <si>
    <t>TABASCO - CACTUSNVOPMX</t>
  </si>
  <si>
    <t>TABASCO - LAVENTA</t>
  </si>
  <si>
    <t>QUERÉTARO - INYTGNHELSAUZ</t>
  </si>
  <si>
    <t>JALISCO - ELCASTILLOINY</t>
  </si>
  <si>
    <t>NUEVO LEÓN - CULEBRA</t>
  </si>
  <si>
    <t>TAMAULIPAS - IMPCORAL</t>
  </si>
  <si>
    <t>TAMAULIPAS - IMPTENNESSEE</t>
  </si>
  <si>
    <t>TAMAULIPAS - IMPTETCO</t>
  </si>
  <si>
    <t>COAHUILA - INYMONCLOVA</t>
  </si>
  <si>
    <t>TAMAULIPAS - KMMTYINY</t>
  </si>
  <si>
    <t>VERACRUZ - RAUDAL</t>
  </si>
  <si>
    <t>TAMAULIPAS - LNGALTINY</t>
  </si>
  <si>
    <t>TAMAULIPAS - CAMPONEJO</t>
  </si>
  <si>
    <t>NUEVO LEÓN - MAREOGRAFO</t>
  </si>
  <si>
    <t>NUEVO LEÓN - RAMONES</t>
  </si>
  <si>
    <t>TAMAULIPAS - IMPENERGT</t>
  </si>
  <si>
    <t>VERACRUZ - CPG_POZARICA</t>
  </si>
  <si>
    <t>TAMAULIPAS - INYBURGOS</t>
  </si>
  <si>
    <t>VERACRUZ - PEPCOCUITE</t>
  </si>
  <si>
    <t>VERACRUZ - PLAYUELA</t>
  </si>
  <si>
    <t>VERACRUZ - PEPMENDOZA</t>
  </si>
  <si>
    <t>VERACRUZ - MATAPIONCHE</t>
  </si>
  <si>
    <t>CHIHUAHUA - GLORIADIOS</t>
  </si>
  <si>
    <t>CHIHUAHUA - JUÁREZ</t>
  </si>
  <si>
    <t xml:space="preserve">Costo Unitaria Adicional </t>
  </si>
  <si>
    <t>TARIFA SISTRANGAS</t>
  </si>
  <si>
    <t>Base Firme</t>
  </si>
  <si>
    <t>Costo Diario - Pesos</t>
  </si>
  <si>
    <t>*La Tarifa no contiene el Ajuste por Balanceo vigente.</t>
  </si>
  <si>
    <t>Tarifa* - Pesos / GJ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</si>
</sst>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_-;\-* #,##0.00_-;_-* &quot;-&quot;??_-;_-@_-"/>
    <numFmt numFmtId="164" formatCode="_-* #,##0.00000_-;\-* #,##0.00000_-;_-* &quot;-&quot;??_-;_-@_-"/>
    <numFmt numFmtId="166" formatCode="0.00000"/>
    <numFmt numFmtId="167" formatCode="0.0000%"/>
    <numFmt numFmtId="168" formatCode="_-* #,##0_-;\-* #,##0_-;_-* &quot;-&quot;??_-;_-@_-"/>
    <numFmt numFmtId="173" formatCode="&quot;$&quot;#,##0.00"/>
  </numFmts>
  <fonts count="1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theme="1"/>
      <name val="Arial"/>
      <family val="2"/>
    </font>
    <font>
      <sz val="11"/>
      <color theme="1"/>
      <name val="Calibri"/>
      <family val="2"/>
    </font>
    <font>
      <b/>
      <sz val="8"/>
      <color theme="1"/>
      <name val="Arial"/>
      <family val="2"/>
    </font>
    <font>
      <sz val="11"/>
      <color theme="1"/>
      <name val="Soberana Sans Light"/>
      <family val="3"/>
    </font>
    <font>
      <b/>
      <sz val="22"/>
      <color theme="1"/>
      <name val="Calibri"/>
      <family val="2"/>
      <scheme val="minor"/>
    </font>
    <font>
      <b/>
      <sz val="11"/>
      <color theme="1"/>
      <name val="Soberana Sans Light"/>
      <family val="3"/>
    </font>
    <font>
      <b/>
      <sz val="10"/>
      <color theme="1"/>
      <name val="Soberana Sans Light"/>
      <family val="3"/>
    </font>
    <font>
      <b/>
      <sz val="11"/>
      <color theme="1"/>
      <name val="Symbol"/>
      <charset val="2"/>
    </font>
    <font>
      <b/>
      <sz val="9"/>
      <color indexed="81"/>
      <name val="Tahoma"/>
      <family val="2"/>
    </font>
    <font>
      <sz val="11"/>
      <name val="Calibri"/>
      <family val="2"/>
      <scheme val="minor"/>
    </font>
    <font>
      <b/>
      <sz val="9"/>
      <color indexed="81"/>
      <name val="Tahoma"/>
      <charset val="1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</cellStyleXfs>
  <cellXfs count="83">
    <xf numFmtId="0" fontId="0" fillId="0" borderId="0" xfId="0"/>
    <xf numFmtId="0" fontId="7" fillId="2" borderId="1" xfId="0" applyFont="1" applyFill="1" applyBorder="1" applyProtection="1">
      <protection locked="0"/>
    </xf>
    <xf numFmtId="0" fontId="7" fillId="0" borderId="3" xfId="0" applyFont="1" applyBorder="1" applyProtection="1">
      <protection locked="0"/>
    </xf>
    <xf numFmtId="166" fontId="0" fillId="10" borderId="0" xfId="0" applyNumberFormat="1" applyFill="1" applyProtection="1">
      <protection locked="0"/>
    </xf>
    <xf numFmtId="0" fontId="0" fillId="0" borderId="0" xfId="0" applyProtection="1">
      <protection hidden="1"/>
    </xf>
    <xf numFmtId="0" fontId="0" fillId="0" borderId="0" xfId="0" applyAlignment="1" applyProtection="1">
      <protection hidden="1"/>
    </xf>
    <xf numFmtId="0" fontId="0" fillId="3" borderId="1" xfId="0" applyFill="1" applyBorder="1" applyAlignment="1" applyProtection="1">
      <alignment horizontal="center" vertical="center"/>
      <protection hidden="1"/>
    </xf>
    <xf numFmtId="0" fontId="0" fillId="5" borderId="1" xfId="0" applyFill="1" applyBorder="1" applyProtection="1">
      <protection hidden="1"/>
    </xf>
    <xf numFmtId="0" fontId="0" fillId="0" borderId="1" xfId="0" applyBorder="1" applyProtection="1">
      <protection hidden="1"/>
    </xf>
    <xf numFmtId="0" fontId="0" fillId="0" borderId="1" xfId="0" applyBorder="1" applyAlignment="1" applyProtection="1">
      <alignment horizontal="center" vertical="center"/>
      <protection hidden="1"/>
    </xf>
    <xf numFmtId="0" fontId="0" fillId="5" borderId="0" xfId="0" applyFill="1" applyProtection="1">
      <protection hidden="1"/>
    </xf>
    <xf numFmtId="0" fontId="0" fillId="0" borderId="2" xfId="0" applyFont="1" applyBorder="1" applyAlignment="1" applyProtection="1">
      <alignment horizontal="center"/>
      <protection hidden="1"/>
    </xf>
    <xf numFmtId="0" fontId="1" fillId="0" borderId="2" xfId="0" applyFont="1" applyBorder="1" applyAlignment="1" applyProtection="1">
      <alignment horizontal="center"/>
      <protection hidden="1"/>
    </xf>
    <xf numFmtId="0" fontId="0" fillId="0" borderId="1" xfId="0" applyFont="1" applyBorder="1" applyAlignment="1" applyProtection="1">
      <alignment horizontal="center"/>
      <protection hidden="1"/>
    </xf>
    <xf numFmtId="0" fontId="1" fillId="0" borderId="1" xfId="0" applyFont="1" applyBorder="1" applyAlignment="1" applyProtection="1">
      <alignment horizontal="center"/>
      <protection hidden="1"/>
    </xf>
    <xf numFmtId="0" fontId="0" fillId="2" borderId="2" xfId="0" applyFont="1" applyFill="1" applyBorder="1" applyAlignment="1" applyProtection="1">
      <alignment horizontal="center"/>
      <protection hidden="1"/>
    </xf>
    <xf numFmtId="0" fontId="0" fillId="0" borderId="1" xfId="0" applyFont="1" applyFill="1" applyBorder="1" applyAlignment="1" applyProtection="1">
      <alignment horizontal="center"/>
      <protection hidden="1"/>
    </xf>
    <xf numFmtId="0" fontId="1" fillId="0" borderId="1" xfId="0" applyFont="1" applyFill="1" applyBorder="1" applyAlignment="1" applyProtection="1">
      <alignment horizontal="center"/>
      <protection hidden="1"/>
    </xf>
    <xf numFmtId="0" fontId="0" fillId="4" borderId="2" xfId="0" applyFont="1" applyFill="1" applyBorder="1" applyAlignment="1" applyProtection="1">
      <alignment horizontal="center"/>
      <protection hidden="1"/>
    </xf>
    <xf numFmtId="0" fontId="0" fillId="8" borderId="2" xfId="0" applyFont="1" applyFill="1" applyBorder="1" applyAlignment="1" applyProtection="1">
      <alignment horizontal="center"/>
      <protection hidden="1"/>
    </xf>
    <xf numFmtId="0" fontId="3" fillId="6" borderId="6" xfId="0" applyFont="1" applyFill="1" applyBorder="1" applyAlignment="1" applyProtection="1">
      <alignment vertical="center"/>
      <protection hidden="1"/>
    </xf>
    <xf numFmtId="0" fontId="3" fillId="6" borderId="10" xfId="0" applyFont="1" applyFill="1" applyBorder="1" applyAlignment="1" applyProtection="1">
      <alignment vertical="center" wrapText="1"/>
      <protection hidden="1"/>
    </xf>
    <xf numFmtId="0" fontId="3" fillId="6" borderId="9" xfId="0" applyFont="1" applyFill="1" applyBorder="1" applyAlignment="1" applyProtection="1">
      <alignment horizontal="center" vertical="center" wrapText="1"/>
      <protection hidden="1"/>
    </xf>
    <xf numFmtId="0" fontId="4" fillId="7" borderId="10" xfId="0" applyFont="1" applyFill="1" applyBorder="1" applyAlignment="1" applyProtection="1">
      <alignment horizontal="left" vertical="center" indent="2"/>
      <protection hidden="1"/>
    </xf>
    <xf numFmtId="166" fontId="13" fillId="2" borderId="14" xfId="0" applyNumberFormat="1" applyFont="1" applyFill="1" applyBorder="1" applyAlignment="1" applyProtection="1">
      <alignment horizontal="center"/>
      <protection hidden="1"/>
    </xf>
    <xf numFmtId="166" fontId="5" fillId="7" borderId="9" xfId="0" applyNumberFormat="1" applyFont="1" applyFill="1" applyBorder="1" applyAlignment="1" applyProtection="1">
      <alignment horizontal="center" vertical="center"/>
      <protection hidden="1"/>
    </xf>
    <xf numFmtId="166" fontId="13" fillId="2" borderId="15" xfId="0" applyNumberFormat="1" applyFont="1" applyFill="1" applyBorder="1" applyAlignment="1" applyProtection="1">
      <alignment horizontal="center"/>
      <protection hidden="1"/>
    </xf>
    <xf numFmtId="166" fontId="13" fillId="2" borderId="2" xfId="0" applyNumberFormat="1" applyFont="1" applyFill="1" applyBorder="1" applyAlignment="1" applyProtection="1">
      <alignment horizontal="center"/>
      <protection hidden="1"/>
    </xf>
    <xf numFmtId="0" fontId="5" fillId="7" borderId="9" xfId="0" applyFont="1" applyFill="1" applyBorder="1" applyAlignment="1" applyProtection="1">
      <alignment horizontal="center" vertical="center"/>
      <protection hidden="1"/>
    </xf>
    <xf numFmtId="164" fontId="0" fillId="0" borderId="0" xfId="1" applyNumberFormat="1" applyFont="1" applyProtection="1">
      <protection hidden="1"/>
    </xf>
    <xf numFmtId="164" fontId="0" fillId="0" borderId="0" xfId="1" applyNumberFormat="1" applyFont="1" applyAlignment="1" applyProtection="1">
      <alignment horizontal="right"/>
      <protection hidden="1"/>
    </xf>
    <xf numFmtId="0" fontId="0" fillId="2" borderId="0" xfId="0" applyFill="1" applyProtection="1"/>
    <xf numFmtId="0" fontId="0" fillId="0" borderId="0" xfId="0" applyProtection="1"/>
    <xf numFmtId="0" fontId="8" fillId="2" borderId="13" xfId="0" applyFont="1" applyFill="1" applyBorder="1" applyAlignment="1" applyProtection="1">
      <alignment horizontal="left"/>
    </xf>
    <xf numFmtId="0" fontId="0" fillId="2" borderId="13" xfId="0" applyFill="1" applyBorder="1" applyProtection="1"/>
    <xf numFmtId="0" fontId="8" fillId="2" borderId="13" xfId="0" applyFont="1" applyFill="1" applyBorder="1" applyAlignment="1" applyProtection="1">
      <alignment horizontal="center"/>
    </xf>
    <xf numFmtId="0" fontId="0" fillId="0" borderId="13" xfId="0" applyBorder="1" applyProtection="1"/>
    <xf numFmtId="0" fontId="0" fillId="2" borderId="0" xfId="0" applyFill="1" applyBorder="1" applyProtection="1"/>
    <xf numFmtId="0" fontId="7" fillId="2" borderId="5" xfId="0" applyFont="1" applyFill="1" applyBorder="1" applyAlignment="1" applyProtection="1">
      <alignment horizontal="center"/>
    </xf>
    <xf numFmtId="0" fontId="7" fillId="2" borderId="0" xfId="0" applyFont="1" applyFill="1" applyBorder="1" applyProtection="1"/>
    <xf numFmtId="0" fontId="7" fillId="2" borderId="0" xfId="0" applyFont="1" applyFill="1" applyProtection="1"/>
    <xf numFmtId="0" fontId="7" fillId="2" borderId="0" xfId="0" applyFont="1" applyFill="1" applyAlignment="1" applyProtection="1">
      <alignment horizontal="center"/>
    </xf>
    <xf numFmtId="3" fontId="7" fillId="2" borderId="4" xfId="0" applyNumberFormat="1" applyFont="1" applyFill="1" applyBorder="1" applyProtection="1"/>
    <xf numFmtId="0" fontId="7" fillId="2" borderId="4" xfId="0" applyFont="1" applyFill="1" applyBorder="1" applyAlignment="1" applyProtection="1">
      <alignment horizontal="center"/>
    </xf>
    <xf numFmtId="168" fontId="7" fillId="2" borderId="4" xfId="1" applyNumberFormat="1" applyFont="1" applyFill="1" applyBorder="1" applyProtection="1"/>
    <xf numFmtId="0" fontId="9" fillId="9" borderId="4" xfId="0" applyFont="1" applyFill="1" applyBorder="1" applyAlignment="1" applyProtection="1">
      <alignment vertical="center"/>
    </xf>
    <xf numFmtId="0" fontId="10" fillId="9" borderId="4" xfId="0" applyFont="1" applyFill="1" applyBorder="1" applyAlignment="1" applyProtection="1">
      <alignment horizontal="center"/>
    </xf>
    <xf numFmtId="0" fontId="7" fillId="2" borderId="4" xfId="0" applyFont="1" applyFill="1" applyBorder="1" applyAlignment="1" applyProtection="1"/>
    <xf numFmtId="0" fontId="9" fillId="2" borderId="0" xfId="0" applyFont="1" applyFill="1" applyBorder="1" applyAlignment="1" applyProtection="1">
      <alignment vertical="center"/>
    </xf>
    <xf numFmtId="0" fontId="11" fillId="0" borderId="0" xfId="0" applyFont="1" applyProtection="1"/>
    <xf numFmtId="0" fontId="7" fillId="2" borderId="0" xfId="0" applyFont="1" applyFill="1" applyBorder="1" applyAlignment="1" applyProtection="1">
      <alignment horizontal="center"/>
    </xf>
    <xf numFmtId="0" fontId="0" fillId="0" borderId="0" xfId="0" applyAlignment="1" applyProtection="1">
      <alignment horizontal="right"/>
    </xf>
    <xf numFmtId="10" fontId="0" fillId="2" borderId="0" xfId="2" applyNumberFormat="1" applyFont="1" applyFill="1" applyProtection="1"/>
    <xf numFmtId="0" fontId="0" fillId="0" borderId="0" xfId="0" applyFill="1" applyProtection="1"/>
    <xf numFmtId="0" fontId="0" fillId="0" borderId="4" xfId="0" applyBorder="1" applyAlignment="1" applyProtection="1">
      <alignment horizontal="left"/>
    </xf>
    <xf numFmtId="0" fontId="7" fillId="2" borderId="4" xfId="0" applyFont="1" applyFill="1" applyBorder="1" applyAlignment="1" applyProtection="1">
      <alignment horizontal="left"/>
    </xf>
    <xf numFmtId="0" fontId="7" fillId="3" borderId="5" xfId="0" applyFont="1" applyFill="1" applyBorder="1" applyAlignment="1" applyProtection="1">
      <alignment horizontal="left"/>
    </xf>
    <xf numFmtId="0" fontId="7" fillId="3" borderId="1" xfId="0" applyFont="1" applyFill="1" applyBorder="1" applyAlignment="1" applyProtection="1">
      <alignment horizontal="left"/>
    </xf>
    <xf numFmtId="0" fontId="7" fillId="2" borderId="4" xfId="0" applyFont="1" applyFill="1" applyBorder="1" applyAlignment="1" applyProtection="1"/>
    <xf numFmtId="0" fontId="9" fillId="9" borderId="4" xfId="0" applyFont="1" applyFill="1" applyBorder="1" applyAlignment="1" applyProtection="1">
      <alignment horizontal="left"/>
    </xf>
    <xf numFmtId="0" fontId="7" fillId="2" borderId="4" xfId="0" applyFont="1" applyFill="1" applyBorder="1" applyAlignment="1" applyProtection="1">
      <alignment vertical="center"/>
    </xf>
    <xf numFmtId="0" fontId="9" fillId="9" borderId="4" xfId="0" applyFont="1" applyFill="1" applyBorder="1" applyAlignment="1" applyProtection="1">
      <alignment horizontal="left" vertical="center"/>
    </xf>
    <xf numFmtId="0" fontId="0" fillId="3" borderId="1" xfId="0" applyFill="1" applyBorder="1" applyAlignment="1" applyProtection="1">
      <alignment horizontal="center" vertical="center"/>
      <protection hidden="1"/>
    </xf>
    <xf numFmtId="0" fontId="0" fillId="0" borderId="3" xfId="0" applyBorder="1" applyAlignment="1" applyProtection="1">
      <alignment horizontal="center" vertical="center"/>
      <protection hidden="1"/>
    </xf>
    <xf numFmtId="0" fontId="0" fillId="0" borderId="5" xfId="0" applyBorder="1" applyAlignment="1" applyProtection="1">
      <alignment horizontal="center" vertical="center"/>
      <protection hidden="1"/>
    </xf>
    <xf numFmtId="0" fontId="0" fillId="3" borderId="1" xfId="0" applyFill="1" applyBorder="1" applyAlignment="1" applyProtection="1">
      <alignment horizontal="center"/>
      <protection hidden="1"/>
    </xf>
    <xf numFmtId="0" fontId="0" fillId="3" borderId="3" xfId="0" applyFill="1" applyBorder="1" applyAlignment="1" applyProtection="1">
      <alignment horizontal="center"/>
      <protection hidden="1"/>
    </xf>
    <xf numFmtId="0" fontId="0" fillId="3" borderId="4" xfId="0" applyFill="1" applyBorder="1" applyAlignment="1" applyProtection="1">
      <alignment horizontal="center"/>
      <protection hidden="1"/>
    </xf>
    <xf numFmtId="0" fontId="0" fillId="3" borderId="5" xfId="0" applyFill="1" applyBorder="1" applyAlignment="1" applyProtection="1">
      <alignment horizontal="center"/>
      <protection hidden="1"/>
    </xf>
    <xf numFmtId="0" fontId="0" fillId="3" borderId="3" xfId="0" applyFill="1" applyBorder="1" applyAlignment="1" applyProtection="1">
      <alignment horizontal="center" vertical="center"/>
      <protection hidden="1"/>
    </xf>
    <xf numFmtId="0" fontId="0" fillId="3" borderId="4" xfId="0" applyFill="1" applyBorder="1" applyAlignment="1" applyProtection="1">
      <alignment horizontal="center" vertical="center"/>
      <protection hidden="1"/>
    </xf>
    <xf numFmtId="0" fontId="0" fillId="3" borderId="5" xfId="0" applyFill="1" applyBorder="1" applyAlignment="1" applyProtection="1">
      <alignment horizontal="center" vertical="center"/>
      <protection hidden="1"/>
    </xf>
    <xf numFmtId="0" fontId="0" fillId="3" borderId="0" xfId="0" applyFill="1" applyBorder="1" applyAlignment="1" applyProtection="1">
      <alignment horizontal="center" vertical="center"/>
      <protection hidden="1"/>
    </xf>
    <xf numFmtId="0" fontId="0" fillId="3" borderId="12" xfId="0" applyFill="1" applyBorder="1" applyAlignment="1" applyProtection="1">
      <alignment horizontal="center" vertical="center"/>
      <protection hidden="1"/>
    </xf>
    <xf numFmtId="0" fontId="6" fillId="7" borderId="11" xfId="0" applyFont="1" applyFill="1" applyBorder="1" applyAlignment="1" applyProtection="1">
      <alignment vertical="center"/>
      <protection hidden="1"/>
    </xf>
    <xf numFmtId="0" fontId="6" fillId="7" borderId="8" xfId="0" applyFont="1" applyFill="1" applyBorder="1" applyAlignment="1" applyProtection="1">
      <alignment vertical="center"/>
      <protection hidden="1"/>
    </xf>
    <xf numFmtId="0" fontId="3" fillId="6" borderId="11" xfId="0" applyFont="1" applyFill="1" applyBorder="1" applyAlignment="1" applyProtection="1">
      <alignment horizontal="center" vertical="center"/>
      <protection hidden="1"/>
    </xf>
    <xf numFmtId="0" fontId="3" fillId="6" borderId="7" xfId="0" applyFont="1" applyFill="1" applyBorder="1" applyAlignment="1" applyProtection="1">
      <alignment horizontal="center" vertical="center"/>
      <protection hidden="1"/>
    </xf>
    <xf numFmtId="167" fontId="7" fillId="2" borderId="4" xfId="2" applyNumberFormat="1" applyFont="1" applyFill="1" applyBorder="1" applyProtection="1"/>
    <xf numFmtId="0" fontId="7" fillId="3" borderId="4" xfId="0" applyFont="1" applyFill="1" applyBorder="1" applyAlignment="1" applyProtection="1">
      <alignment horizontal="left"/>
    </xf>
    <xf numFmtId="3" fontId="7" fillId="10" borderId="4" xfId="0" applyNumberFormat="1" applyFont="1" applyFill="1" applyBorder="1" applyProtection="1">
      <protection locked="0"/>
    </xf>
    <xf numFmtId="166" fontId="7" fillId="2" borderId="4" xfId="0" applyNumberFormat="1" applyFont="1" applyFill="1" applyBorder="1" applyAlignment="1" applyProtection="1">
      <alignment horizontal="right"/>
    </xf>
    <xf numFmtId="173" fontId="7" fillId="2" borderId="4" xfId="0" applyNumberFormat="1" applyFont="1" applyFill="1" applyBorder="1" applyAlignment="1" applyProtection="1">
      <alignment horizontal="right"/>
    </xf>
  </cellXfs>
  <cellStyles count="4">
    <cellStyle name="Millares" xfId="1" builtinId="3"/>
    <cellStyle name="Normal" xfId="0" builtinId="0"/>
    <cellStyle name="Normal 5 3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g"/><Relationship Id="rId2" Type="http://schemas.microsoft.com/office/2011/relationships/chartColorStyle" Target="colors1.xml"/><Relationship Id="rId1" Type="http://schemas.microsoft.com/office/2011/relationships/chartStyle" Target="style1.xml"/><Relationship Id="rId4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940666775843595E-2"/>
          <c:y val="1.5781160070803098E-2"/>
          <c:w val="0.85505127626331701"/>
          <c:h val="0.93193140313980705"/>
        </c:manualLayout>
      </c:layout>
      <c:scatterChart>
        <c:scatterStyle val="lineMarker"/>
        <c:varyColors val="0"/>
        <c:ser>
          <c:idx val="0"/>
          <c:order val="0"/>
          <c:tx>
            <c:v>Inyección</c:v>
          </c:tx>
          <c:spPr>
            <a:ln w="25400" cap="rnd">
              <a:solidFill>
                <a:schemeClr val="accent5"/>
              </a:solidFill>
              <a:round/>
            </a:ln>
            <a:effectLst/>
          </c:spPr>
          <c:marker>
            <c:symbol val="plus"/>
            <c:size val="4"/>
            <c:spPr>
              <a:solidFill>
                <a:schemeClr val="accent5"/>
              </a:solidFill>
              <a:ln w="79375">
                <a:solidFill>
                  <a:schemeClr val="accent5"/>
                </a:solidFill>
                <a:miter lim="800000"/>
              </a:ln>
              <a:effectLst/>
            </c:spPr>
          </c:marker>
          <c:dPt>
            <c:idx val="0"/>
            <c:marker>
              <c:symbol val="plus"/>
              <c:size val="4"/>
              <c:spPr>
                <a:solidFill>
                  <a:schemeClr val="tx1"/>
                </a:solidFill>
                <a:ln w="79375">
                  <a:noFill/>
                  <a:miter lim="800000"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0-BAFD-4A7B-847C-86798DDC5C18}"/>
              </c:ext>
            </c:extLst>
          </c:dPt>
          <c:xVal>
            <c:numRef>
              <c:f>'I. INY-EXT'!$W$5</c:f>
              <c:numCache>
                <c:formatCode>General</c:formatCode>
                <c:ptCount val="1"/>
                <c:pt idx="0">
                  <c:v>41.5</c:v>
                </c:pt>
              </c:numCache>
            </c:numRef>
          </c:xVal>
          <c:yVal>
            <c:numRef>
              <c:f>'I. INY-EXT'!$X$5</c:f>
              <c:numCache>
                <c:formatCode>General</c:formatCode>
                <c:ptCount val="1"/>
                <c:pt idx="0">
                  <c:v>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0FB-4466-894B-43D5E014060F}"/>
            </c:ext>
          </c:extLst>
        </c:ser>
        <c:ser>
          <c:idx val="1"/>
          <c:order val="1"/>
          <c:tx>
            <c:v>Extracción</c:v>
          </c:tx>
          <c:spPr>
            <a:ln w="25400" cap="rnd">
              <a:solidFill>
                <a:schemeClr val="tx1">
                  <a:lumMod val="95000"/>
                  <a:lumOff val="5000"/>
                </a:schemeClr>
              </a:solidFill>
              <a:round/>
            </a:ln>
            <a:effectLst/>
          </c:spPr>
          <c:marker>
            <c:symbol val="triangle"/>
            <c:size val="3"/>
            <c:spPr>
              <a:solidFill>
                <a:schemeClr val="tx1"/>
              </a:solidFill>
              <a:ln w="69850" cap="flat">
                <a:solidFill>
                  <a:schemeClr val="tx1">
                    <a:lumMod val="95000"/>
                    <a:lumOff val="5000"/>
                  </a:schemeClr>
                </a:solidFill>
                <a:miter lim="800000"/>
              </a:ln>
              <a:effectLst/>
            </c:spPr>
          </c:marker>
          <c:xVal>
            <c:numRef>
              <c:f>'I. INY-EXT'!$Y$5</c:f>
              <c:numCache>
                <c:formatCode>General</c:formatCode>
                <c:ptCount val="1"/>
                <c:pt idx="0">
                  <c:v>21.6</c:v>
                </c:pt>
              </c:numCache>
            </c:numRef>
          </c:xVal>
          <c:yVal>
            <c:numRef>
              <c:f>'I. INY-EXT'!$Z$5</c:f>
              <c:numCache>
                <c:formatCode>General</c:formatCode>
                <c:ptCount val="1"/>
                <c:pt idx="0">
                  <c:v>23.2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80E-457B-98DA-F35C9DCCE1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49225136"/>
        <c:axId val="1949504304"/>
      </c:scatterChart>
      <c:valAx>
        <c:axId val="1949225136"/>
        <c:scaling>
          <c:orientation val="minMax"/>
          <c:max val="54"/>
          <c:min val="0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noFill/>
                <a:latin typeface="+mn-lt"/>
                <a:ea typeface="+mn-ea"/>
                <a:cs typeface="+mn-cs"/>
              </a:defRPr>
            </a:pPr>
            <a:endParaRPr lang="es-MX"/>
          </a:p>
        </c:txPr>
        <c:crossAx val="1949504304"/>
        <c:crosses val="autoZero"/>
        <c:crossBetween val="midCat"/>
        <c:majorUnit val="0.5"/>
        <c:minorUnit val="1E-3"/>
      </c:valAx>
      <c:valAx>
        <c:axId val="1949504304"/>
        <c:scaling>
          <c:orientation val="minMax"/>
          <c:max val="32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noFill/>
                <a:latin typeface="+mn-lt"/>
                <a:ea typeface="+mn-ea"/>
                <a:cs typeface="+mn-cs"/>
              </a:defRPr>
            </a:pPr>
            <a:endParaRPr lang="es-MX"/>
          </a:p>
        </c:txPr>
        <c:crossAx val="1949225136"/>
        <c:crosses val="autoZero"/>
        <c:crossBetween val="midCat"/>
        <c:majorUnit val="0.5"/>
        <c:minorUnit val="1E-3"/>
      </c:valAx>
      <c:spPr>
        <a:blipFill>
          <a:blip xmlns:r="http://schemas.openxmlformats.org/officeDocument/2006/relationships" r:embed="rId3"/>
          <a:stretch>
            <a:fillRect/>
          </a:stretch>
        </a:blipFill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  <c:userShapes r:id="rId4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trlProps/ctrlProp1.xml><?xml version="1.0" encoding="utf-8"?>
<formControlPr xmlns="http://schemas.microsoft.com/office/spreadsheetml/2009/9/main" objectType="Drop" dropLines="41" dropStyle="combo" dx="20" fmlaLink="$E$6" fmlaRange="'I. INY-EXT'!$D$4:$D$27" noThreeD="1" sel="1" val="0"/>
</file>

<file path=xl/ctrlProps/ctrlProp2.xml><?xml version="1.0" encoding="utf-8"?>
<formControlPr xmlns="http://schemas.microsoft.com/office/spreadsheetml/2009/9/main" objectType="Drop" dropStyle="combo" dx="20" fmlaLink="$E$7" fmlaRange="'I. INY-EXT'!$M$4:$M$115" noThreeD="1" sel="5" val="2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5</xdr:row>
          <xdr:rowOff>0</xdr:rowOff>
        </xdr:from>
        <xdr:to>
          <xdr:col>6</xdr:col>
          <xdr:colOff>733</xdr:colOff>
          <xdr:row>6</xdr:row>
          <xdr:rowOff>0</xdr:rowOff>
        </xdr:to>
        <xdr:sp macro="" textlink="">
          <xdr:nvSpPr>
            <xdr:cNvPr id="2049" name="Drop Down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6</xdr:row>
          <xdr:rowOff>0</xdr:rowOff>
        </xdr:from>
        <xdr:to>
          <xdr:col>6</xdr:col>
          <xdr:colOff>733</xdr:colOff>
          <xdr:row>7</xdr:row>
          <xdr:rowOff>0</xdr:rowOff>
        </xdr:to>
        <xdr:sp macro="" textlink="">
          <xdr:nvSpPr>
            <xdr:cNvPr id="2050" name="Drop Down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0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>
    <xdr:from>
      <xdr:col>6</xdr:col>
      <xdr:colOff>499110</xdr:colOff>
      <xdr:row>4</xdr:row>
      <xdr:rowOff>106136</xdr:rowOff>
    </xdr:from>
    <xdr:to>
      <xdr:col>15</xdr:col>
      <xdr:colOff>403860</xdr:colOff>
      <xdr:row>27</xdr:row>
      <xdr:rowOff>182880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3</xdr:col>
      <xdr:colOff>627834</xdr:colOff>
      <xdr:row>6</xdr:row>
      <xdr:rowOff>27215</xdr:rowOff>
    </xdr:from>
    <xdr:to>
      <xdr:col>3</xdr:col>
      <xdr:colOff>770708</xdr:colOff>
      <xdr:row>6</xdr:row>
      <xdr:rowOff>163287</xdr:rowOff>
    </xdr:to>
    <xdr:sp macro="" textlink="">
      <xdr:nvSpPr>
        <xdr:cNvPr id="2" name="Diagrama de flujo: extraer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2266134" y="1322615"/>
          <a:ext cx="142874" cy="136072"/>
        </a:xfrm>
        <a:prstGeom prst="flowChartExtract">
          <a:avLst/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3</xdr:col>
      <xdr:colOff>617491</xdr:colOff>
      <xdr:row>5</xdr:row>
      <xdr:rowOff>40823</xdr:rowOff>
    </xdr:from>
    <xdr:to>
      <xdr:col>3</xdr:col>
      <xdr:colOff>767170</xdr:colOff>
      <xdr:row>5</xdr:row>
      <xdr:rowOff>170090</xdr:rowOff>
    </xdr:to>
    <xdr:sp macro="" textlink="">
      <xdr:nvSpPr>
        <xdr:cNvPr id="4" name="Rectángulo redondead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2255791" y="1138103"/>
          <a:ext cx="149679" cy="129267"/>
        </a:xfrm>
        <a:prstGeom prst="roundRect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 editAs="oneCell">
    <xdr:from>
      <xdr:col>1</xdr:col>
      <xdr:colOff>365760</xdr:colOff>
      <xdr:row>1</xdr:row>
      <xdr:rowOff>60960</xdr:rowOff>
    </xdr:from>
    <xdr:to>
      <xdr:col>5</xdr:col>
      <xdr:colOff>17892</xdr:colOff>
      <xdr:row>4</xdr:row>
      <xdr:rowOff>65246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7220" y="243840"/>
          <a:ext cx="2783952" cy="743426"/>
        </a:xfrm>
        <a:prstGeom prst="rect">
          <a:avLst/>
        </a:prstGeom>
      </xdr:spPr>
    </xdr:pic>
    <xdr:clientData/>
  </xdr:twoCellAnchor>
  <xdr:twoCellAnchor>
    <xdr:from>
      <xdr:col>7</xdr:col>
      <xdr:colOff>38100</xdr:colOff>
      <xdr:row>5</xdr:row>
      <xdr:rowOff>0</xdr:rowOff>
    </xdr:from>
    <xdr:to>
      <xdr:col>14</xdr:col>
      <xdr:colOff>827760</xdr:colOff>
      <xdr:row>26</xdr:row>
      <xdr:rowOff>121920</xdr:rowOff>
    </xdr:to>
    <xdr:sp macro="" textlink="">
      <xdr:nvSpPr>
        <xdr:cNvPr id="6" name="Rectángulo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5173980" y="1104900"/>
          <a:ext cx="5796000" cy="4099560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0.39757</cdr:x>
      <cdr:y>0.0894</cdr:y>
    </cdr:from>
    <cdr:to>
      <cdr:x>0.78556</cdr:x>
      <cdr:y>0.85521</cdr:y>
    </cdr:to>
    <cdr:grpSp>
      <cdr:nvGrpSpPr>
        <cdr:cNvPr id="2" name="Grupo 36">
          <a:extLst xmlns:a="http://schemas.openxmlformats.org/drawingml/2006/main">
            <a:ext uri="{FF2B5EF4-FFF2-40B4-BE49-F238E27FC236}">
              <a16:creationId xmlns:a16="http://schemas.microsoft.com/office/drawing/2014/main" id="{BDD0B2D3-AA82-4E22-98ED-B04EEB2C5D4E}"/>
            </a:ext>
          </a:extLst>
        </cdr:cNvPr>
        <cdr:cNvGrpSpPr/>
      </cdr:nvGrpSpPr>
      <cdr:grpSpPr>
        <a:xfrm xmlns:a="http://schemas.openxmlformats.org/drawingml/2006/main">
          <a:off x="2621668" y="401187"/>
          <a:ext cx="2558496" cy="3436612"/>
          <a:chOff x="-1" y="-26459"/>
          <a:chExt cx="4116170" cy="4827060"/>
        </a:xfrm>
      </cdr:grpSpPr>
      <cdr:sp macro="" textlink="">
        <cdr:nvSpPr>
          <cdr:cNvPr id="3" name="Elipse 2">
            <a:extLst xmlns:a="http://schemas.openxmlformats.org/drawingml/2006/main">
              <a:ext uri="{FF2B5EF4-FFF2-40B4-BE49-F238E27FC236}">
                <a16:creationId xmlns:a16="http://schemas.microsoft.com/office/drawing/2014/main" id="{7BC20152-8345-4481-9696-C3C5533046A2}"/>
              </a:ext>
            </a:extLst>
          </cdr:cNvPr>
          <cdr:cNvSpPr/>
        </cdr:nvSpPr>
        <cdr:spPr>
          <a:xfrm xmlns:a="http://schemas.openxmlformats.org/drawingml/2006/main" rot="1849571">
            <a:off x="2707245" y="3670073"/>
            <a:ext cx="452848" cy="723388"/>
          </a:xfrm>
          <a:prstGeom xmlns:a="http://schemas.openxmlformats.org/drawingml/2006/main" prst="ellipse">
            <a:avLst/>
          </a:prstGeom>
          <a:noFill xmlns:a="http://schemas.openxmlformats.org/drawingml/2006/main"/>
          <a:ln xmlns:a="http://schemas.openxmlformats.org/drawingml/2006/main">
            <a:solidFill>
              <a:sysClr val="windowText" lastClr="000000"/>
            </a:solidFill>
          </a:ln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rtlCol="0" anchor="t"/>
          <a:lstStyle xmlns:a="http://schemas.openxmlformats.org/drawingml/2006/main"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marL="0" indent="0" algn="l"/>
            <a:endParaRPr lang="es-MX" sz="1100">
              <a:solidFill>
                <a:schemeClr val="lt1"/>
              </a:solidFill>
              <a:latin typeface="+mn-lt"/>
              <a:ea typeface="+mn-ea"/>
              <a:cs typeface="+mn-cs"/>
            </a:endParaRPr>
          </a:p>
        </cdr:txBody>
      </cdr:sp>
      <cdr:sp macro="" textlink="">
        <cdr:nvSpPr>
          <cdr:cNvPr id="4" name="Elipse 3">
            <a:extLst xmlns:a="http://schemas.openxmlformats.org/drawingml/2006/main">
              <a:ext uri="{FF2B5EF4-FFF2-40B4-BE49-F238E27FC236}">
                <a16:creationId xmlns:a16="http://schemas.microsoft.com/office/drawing/2014/main" id="{8938A46C-8D30-40F3-942C-5A28A2396352}"/>
              </a:ext>
            </a:extLst>
          </cdr:cNvPr>
          <cdr:cNvSpPr/>
        </cdr:nvSpPr>
        <cdr:spPr>
          <a:xfrm xmlns:a="http://schemas.openxmlformats.org/drawingml/2006/main">
            <a:off x="3175330" y="3867151"/>
            <a:ext cx="940839" cy="476250"/>
          </a:xfrm>
          <a:prstGeom xmlns:a="http://schemas.openxmlformats.org/drawingml/2006/main" prst="ellipse">
            <a:avLst/>
          </a:prstGeom>
          <a:noFill xmlns:a="http://schemas.openxmlformats.org/drawingml/2006/main"/>
          <a:ln xmlns:a="http://schemas.openxmlformats.org/drawingml/2006/main">
            <a:solidFill>
              <a:sysClr val="windowText" lastClr="000000"/>
            </a:solidFill>
          </a:ln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rtlCol="0" anchor="t"/>
          <a:lstStyle xmlns:a="http://schemas.openxmlformats.org/drawingml/2006/main"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marL="0" indent="0" algn="l"/>
            <a:endParaRPr lang="es-MX" sz="1100">
              <a:solidFill>
                <a:schemeClr val="lt1"/>
              </a:solidFill>
              <a:latin typeface="+mn-lt"/>
              <a:ea typeface="+mn-ea"/>
              <a:cs typeface="+mn-cs"/>
            </a:endParaRPr>
          </a:p>
        </cdr:txBody>
      </cdr:sp>
      <cdr:sp macro="" textlink="">
        <cdr:nvSpPr>
          <cdr:cNvPr id="5" name="Elipse 4">
            <a:extLst xmlns:a="http://schemas.openxmlformats.org/drawingml/2006/main">
              <a:ext uri="{FF2B5EF4-FFF2-40B4-BE49-F238E27FC236}">
                <a16:creationId xmlns:a16="http://schemas.microsoft.com/office/drawing/2014/main" id="{ADE71F62-F86F-4291-BD46-8837C4863C50}"/>
              </a:ext>
            </a:extLst>
          </cdr:cNvPr>
          <cdr:cNvSpPr/>
        </cdr:nvSpPr>
        <cdr:spPr>
          <a:xfrm xmlns:a="http://schemas.openxmlformats.org/drawingml/2006/main">
            <a:off x="3062993" y="4324351"/>
            <a:ext cx="175530" cy="476250"/>
          </a:xfrm>
          <a:prstGeom xmlns:a="http://schemas.openxmlformats.org/drawingml/2006/main" prst="ellipse">
            <a:avLst/>
          </a:prstGeom>
          <a:noFill xmlns:a="http://schemas.openxmlformats.org/drawingml/2006/main"/>
          <a:ln xmlns:a="http://schemas.openxmlformats.org/drawingml/2006/main">
            <a:solidFill>
              <a:sysClr val="windowText" lastClr="000000"/>
            </a:solidFill>
          </a:ln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rtlCol="0" anchor="t"/>
          <a:lstStyle xmlns:a="http://schemas.openxmlformats.org/drawingml/2006/main"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marL="0" indent="0" algn="l"/>
            <a:endParaRPr lang="es-MX" sz="1100">
              <a:solidFill>
                <a:schemeClr val="lt1"/>
              </a:solidFill>
              <a:latin typeface="+mn-lt"/>
              <a:ea typeface="+mn-ea"/>
              <a:cs typeface="+mn-cs"/>
            </a:endParaRPr>
          </a:p>
        </cdr:txBody>
      </cdr:sp>
      <cdr:sp macro="" textlink="">
        <cdr:nvSpPr>
          <cdr:cNvPr id="6" name="Elipse 5">
            <a:extLst xmlns:a="http://schemas.openxmlformats.org/drawingml/2006/main">
              <a:ext uri="{FF2B5EF4-FFF2-40B4-BE49-F238E27FC236}">
                <a16:creationId xmlns:a16="http://schemas.microsoft.com/office/drawing/2014/main" id="{7EDA07F6-BAAE-4A54-A598-02E63447D1F4}"/>
              </a:ext>
            </a:extLst>
          </cdr:cNvPr>
          <cdr:cNvSpPr/>
        </cdr:nvSpPr>
        <cdr:spPr>
          <a:xfrm xmlns:a="http://schemas.openxmlformats.org/drawingml/2006/main">
            <a:off x="1413013" y="1495425"/>
            <a:ext cx="1035625" cy="685801"/>
          </a:xfrm>
          <a:prstGeom xmlns:a="http://schemas.openxmlformats.org/drawingml/2006/main" prst="ellipse">
            <a:avLst/>
          </a:prstGeom>
          <a:noFill xmlns:a="http://schemas.openxmlformats.org/drawingml/2006/main"/>
          <a:ln xmlns:a="http://schemas.openxmlformats.org/drawingml/2006/main">
            <a:solidFill>
              <a:sysClr val="windowText" lastClr="000000"/>
            </a:solidFill>
          </a:ln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rtlCol="0" anchor="t"/>
          <a:lstStyle xmlns:a="http://schemas.openxmlformats.org/drawingml/2006/main"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endParaRPr lang="es-MX" sz="1100"/>
          </a:p>
        </cdr:txBody>
      </cdr:sp>
      <cdr:sp macro="" textlink="">
        <cdr:nvSpPr>
          <cdr:cNvPr id="7" name="Elipse 6">
            <a:extLst xmlns:a="http://schemas.openxmlformats.org/drawingml/2006/main">
              <a:ext uri="{FF2B5EF4-FFF2-40B4-BE49-F238E27FC236}">
                <a16:creationId xmlns:a16="http://schemas.microsoft.com/office/drawing/2014/main" id="{BC955537-AAE1-4D72-A809-93B3655635CF}"/>
              </a:ext>
            </a:extLst>
          </cdr:cNvPr>
          <cdr:cNvSpPr/>
        </cdr:nvSpPr>
        <cdr:spPr>
          <a:xfrm xmlns:a="http://schemas.openxmlformats.org/drawingml/2006/main" rot="1169726">
            <a:off x="1249410" y="3679874"/>
            <a:ext cx="341366" cy="715010"/>
          </a:xfrm>
          <a:prstGeom xmlns:a="http://schemas.openxmlformats.org/drawingml/2006/main" prst="ellipse">
            <a:avLst/>
          </a:prstGeom>
          <a:noFill xmlns:a="http://schemas.openxmlformats.org/drawingml/2006/main"/>
          <a:ln xmlns:a="http://schemas.openxmlformats.org/drawingml/2006/main">
            <a:solidFill>
              <a:sysClr val="windowText" lastClr="000000"/>
            </a:solidFill>
          </a:ln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rtlCol="0" anchor="t"/>
          <a:lstStyle xmlns:a="http://schemas.openxmlformats.org/drawingml/2006/main"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marL="0" indent="0" algn="l"/>
            <a:endParaRPr lang="es-MX" sz="1100">
              <a:solidFill>
                <a:schemeClr val="lt1"/>
              </a:solidFill>
              <a:latin typeface="+mn-lt"/>
              <a:ea typeface="+mn-ea"/>
              <a:cs typeface="+mn-cs"/>
            </a:endParaRPr>
          </a:p>
        </cdr:txBody>
      </cdr:sp>
      <cdr:sp macro="" textlink="">
        <cdr:nvSpPr>
          <cdr:cNvPr id="8" name="Elipse 7">
            <a:extLst xmlns:a="http://schemas.openxmlformats.org/drawingml/2006/main">
              <a:ext uri="{FF2B5EF4-FFF2-40B4-BE49-F238E27FC236}">
                <a16:creationId xmlns:a16="http://schemas.microsoft.com/office/drawing/2014/main" id="{D3A44FF3-4206-4FFD-A046-4E0C68DF77DC}"/>
              </a:ext>
            </a:extLst>
          </cdr:cNvPr>
          <cdr:cNvSpPr/>
        </cdr:nvSpPr>
        <cdr:spPr>
          <a:xfrm xmlns:a="http://schemas.openxmlformats.org/drawingml/2006/main" rot="1009110">
            <a:off x="465154" y="1400174"/>
            <a:ext cx="868871" cy="752475"/>
          </a:xfrm>
          <a:prstGeom xmlns:a="http://schemas.openxmlformats.org/drawingml/2006/main" prst="ellipse">
            <a:avLst/>
          </a:prstGeom>
          <a:noFill xmlns:a="http://schemas.openxmlformats.org/drawingml/2006/main"/>
          <a:ln xmlns:a="http://schemas.openxmlformats.org/drawingml/2006/main">
            <a:solidFill>
              <a:sysClr val="windowText" lastClr="000000"/>
            </a:solidFill>
          </a:ln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rtlCol="0" anchor="t"/>
          <a:lstStyle xmlns:a="http://schemas.openxmlformats.org/drawingml/2006/main"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marL="0" indent="0" algn="l"/>
            <a:endParaRPr lang="es-MX" sz="1100">
              <a:solidFill>
                <a:schemeClr val="lt1"/>
              </a:solidFill>
              <a:latin typeface="+mn-lt"/>
              <a:ea typeface="+mn-ea"/>
              <a:cs typeface="+mn-cs"/>
            </a:endParaRPr>
          </a:p>
        </cdr:txBody>
      </cdr:sp>
      <cdr:sp macro="" textlink="">
        <cdr:nvSpPr>
          <cdr:cNvPr id="9" name="Elipse 8">
            <a:extLst xmlns:a="http://schemas.openxmlformats.org/drawingml/2006/main">
              <a:ext uri="{FF2B5EF4-FFF2-40B4-BE49-F238E27FC236}">
                <a16:creationId xmlns:a16="http://schemas.microsoft.com/office/drawing/2014/main" id="{87BE3094-C44E-4FA4-BF96-7800171CC1B6}"/>
              </a:ext>
            </a:extLst>
          </cdr:cNvPr>
          <cdr:cNvSpPr/>
        </cdr:nvSpPr>
        <cdr:spPr>
          <a:xfrm xmlns:a="http://schemas.openxmlformats.org/drawingml/2006/main">
            <a:off x="114094" y="0"/>
            <a:ext cx="368612" cy="381000"/>
          </a:xfrm>
          <a:prstGeom xmlns:a="http://schemas.openxmlformats.org/drawingml/2006/main" prst="ellipse">
            <a:avLst/>
          </a:prstGeom>
          <a:noFill xmlns:a="http://schemas.openxmlformats.org/drawingml/2006/main"/>
          <a:ln xmlns:a="http://schemas.openxmlformats.org/drawingml/2006/main">
            <a:solidFill>
              <a:sysClr val="windowText" lastClr="000000"/>
            </a:solidFill>
          </a:ln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rtlCol="0" anchor="t"/>
          <a:lstStyle xmlns:a="http://schemas.openxmlformats.org/drawingml/2006/main"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endParaRPr lang="es-MX" sz="1100"/>
          </a:p>
        </cdr:txBody>
      </cdr:sp>
      <cdr:sp macro="" textlink="">
        <cdr:nvSpPr>
          <cdr:cNvPr id="10" name="Elipse 9">
            <a:extLst xmlns:a="http://schemas.openxmlformats.org/drawingml/2006/main">
              <a:ext uri="{FF2B5EF4-FFF2-40B4-BE49-F238E27FC236}">
                <a16:creationId xmlns:a16="http://schemas.microsoft.com/office/drawing/2014/main" id="{F4864F32-15C5-466C-8A32-C1075131FD67}"/>
              </a:ext>
            </a:extLst>
          </cdr:cNvPr>
          <cdr:cNvSpPr/>
        </cdr:nvSpPr>
        <cdr:spPr>
          <a:xfrm xmlns:a="http://schemas.openxmlformats.org/drawingml/2006/main" rot="310248">
            <a:off x="879148" y="3402445"/>
            <a:ext cx="851319" cy="283803"/>
          </a:xfrm>
          <a:prstGeom xmlns:a="http://schemas.openxmlformats.org/drawingml/2006/main" prst="ellipse">
            <a:avLst/>
          </a:prstGeom>
          <a:noFill xmlns:a="http://schemas.openxmlformats.org/drawingml/2006/main"/>
          <a:ln xmlns:a="http://schemas.openxmlformats.org/drawingml/2006/main">
            <a:solidFill>
              <a:sysClr val="windowText" lastClr="000000"/>
            </a:solidFill>
          </a:ln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rtlCol="0" anchor="t"/>
          <a:lstStyle xmlns:a="http://schemas.openxmlformats.org/drawingml/2006/main"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marL="0" indent="0" algn="l"/>
            <a:endParaRPr lang="es-MX" sz="1100">
              <a:solidFill>
                <a:schemeClr val="lt1"/>
              </a:solidFill>
              <a:latin typeface="+mn-lt"/>
              <a:ea typeface="+mn-ea"/>
              <a:cs typeface="+mn-cs"/>
            </a:endParaRPr>
          </a:p>
        </cdr:txBody>
      </cdr:sp>
      <cdr:sp macro="" textlink="">
        <cdr:nvSpPr>
          <cdr:cNvPr id="11" name="Elipse 10">
            <a:extLst xmlns:a="http://schemas.openxmlformats.org/drawingml/2006/main">
              <a:ext uri="{FF2B5EF4-FFF2-40B4-BE49-F238E27FC236}">
                <a16:creationId xmlns:a16="http://schemas.microsoft.com/office/drawing/2014/main" id="{B66463CD-855A-40E6-B555-483DCD41EEB9}"/>
              </a:ext>
            </a:extLst>
          </cdr:cNvPr>
          <cdr:cNvSpPr/>
        </cdr:nvSpPr>
        <cdr:spPr>
          <a:xfrm xmlns:a="http://schemas.openxmlformats.org/drawingml/2006/main">
            <a:off x="517812" y="2152651"/>
            <a:ext cx="386165" cy="380999"/>
          </a:xfrm>
          <a:prstGeom xmlns:a="http://schemas.openxmlformats.org/drawingml/2006/main" prst="ellipse">
            <a:avLst/>
          </a:prstGeom>
          <a:noFill xmlns:a="http://schemas.openxmlformats.org/drawingml/2006/main"/>
          <a:ln xmlns:a="http://schemas.openxmlformats.org/drawingml/2006/main">
            <a:solidFill>
              <a:sysClr val="windowText" lastClr="000000"/>
            </a:solidFill>
          </a:ln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rtlCol="0" anchor="t"/>
          <a:lstStyle xmlns:a="http://schemas.openxmlformats.org/drawingml/2006/main"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endParaRPr lang="es-MX" sz="1100"/>
          </a:p>
        </cdr:txBody>
      </cdr:sp>
      <cdr:sp macro="" textlink="">
        <cdr:nvSpPr>
          <cdr:cNvPr id="12" name="Elipse 11">
            <a:extLst xmlns:a="http://schemas.openxmlformats.org/drawingml/2006/main">
              <a:ext uri="{FF2B5EF4-FFF2-40B4-BE49-F238E27FC236}">
                <a16:creationId xmlns:a16="http://schemas.microsoft.com/office/drawing/2014/main" id="{C44CF610-EDEF-44DA-AE69-1F4308A4D28E}"/>
              </a:ext>
            </a:extLst>
          </cdr:cNvPr>
          <cdr:cNvSpPr/>
        </cdr:nvSpPr>
        <cdr:spPr>
          <a:xfrm xmlns:a="http://schemas.openxmlformats.org/drawingml/2006/main">
            <a:off x="-1" y="590550"/>
            <a:ext cx="851319" cy="828675"/>
          </a:xfrm>
          <a:prstGeom xmlns:a="http://schemas.openxmlformats.org/drawingml/2006/main" prst="ellipse">
            <a:avLst/>
          </a:prstGeom>
          <a:noFill xmlns:a="http://schemas.openxmlformats.org/drawingml/2006/main"/>
          <a:ln xmlns:a="http://schemas.openxmlformats.org/drawingml/2006/main">
            <a:solidFill>
              <a:sysClr val="windowText" lastClr="000000"/>
            </a:solidFill>
          </a:ln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rtlCol="0" anchor="t"/>
          <a:lstStyle xmlns:a="http://schemas.openxmlformats.org/drawingml/2006/main"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endParaRPr lang="es-MX" sz="1100"/>
          </a:p>
        </cdr:txBody>
      </cdr:sp>
      <cdr:sp macro="" textlink="">
        <cdr:nvSpPr>
          <cdr:cNvPr id="13" name="Elipse 12">
            <a:extLst xmlns:a="http://schemas.openxmlformats.org/drawingml/2006/main">
              <a:ext uri="{FF2B5EF4-FFF2-40B4-BE49-F238E27FC236}">
                <a16:creationId xmlns:a16="http://schemas.microsoft.com/office/drawing/2014/main" id="{FD63BEE5-E68A-4ACD-9576-4D2CB2DF0EAF}"/>
              </a:ext>
            </a:extLst>
          </cdr:cNvPr>
          <cdr:cNvSpPr/>
        </cdr:nvSpPr>
        <cdr:spPr>
          <a:xfrm xmlns:a="http://schemas.openxmlformats.org/drawingml/2006/main" rot="2681374">
            <a:off x="2338936" y="3610735"/>
            <a:ext cx="273033" cy="588210"/>
          </a:xfrm>
          <a:prstGeom xmlns:a="http://schemas.openxmlformats.org/drawingml/2006/main" prst="ellipse">
            <a:avLst/>
          </a:prstGeom>
          <a:noFill xmlns:a="http://schemas.openxmlformats.org/drawingml/2006/main"/>
          <a:ln xmlns:a="http://schemas.openxmlformats.org/drawingml/2006/main">
            <a:solidFill>
              <a:sysClr val="windowText" lastClr="000000"/>
            </a:solidFill>
          </a:ln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rtlCol="0" anchor="t"/>
          <a:lstStyle xmlns:a="http://schemas.openxmlformats.org/drawingml/2006/main"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marL="0" indent="0" algn="l"/>
            <a:endParaRPr lang="es-MX" sz="1100">
              <a:solidFill>
                <a:schemeClr val="lt1"/>
              </a:solidFill>
              <a:latin typeface="+mn-lt"/>
              <a:ea typeface="+mn-ea"/>
              <a:cs typeface="+mn-cs"/>
            </a:endParaRPr>
          </a:p>
        </cdr:txBody>
      </cdr:sp>
      <cdr:sp macro="" textlink="">
        <cdr:nvSpPr>
          <cdr:cNvPr id="14" name="Elipse 13">
            <a:extLst xmlns:a="http://schemas.openxmlformats.org/drawingml/2006/main">
              <a:ext uri="{FF2B5EF4-FFF2-40B4-BE49-F238E27FC236}">
                <a16:creationId xmlns:a16="http://schemas.microsoft.com/office/drawing/2014/main" id="{7E7ECAE3-7350-4F82-A25F-835D17C30E77}"/>
              </a:ext>
            </a:extLst>
          </cdr:cNvPr>
          <cdr:cNvSpPr/>
        </cdr:nvSpPr>
        <cdr:spPr>
          <a:xfrm xmlns:a="http://schemas.openxmlformats.org/drawingml/2006/main" rot="20043245">
            <a:off x="2487713" y="3095854"/>
            <a:ext cx="384825" cy="604889"/>
          </a:xfrm>
          <a:prstGeom xmlns:a="http://schemas.openxmlformats.org/drawingml/2006/main" prst="ellipse">
            <a:avLst/>
          </a:prstGeom>
          <a:noFill xmlns:a="http://schemas.openxmlformats.org/drawingml/2006/main"/>
          <a:ln xmlns:a="http://schemas.openxmlformats.org/drawingml/2006/main">
            <a:solidFill>
              <a:sysClr val="windowText" lastClr="000000"/>
            </a:solidFill>
          </a:ln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rtlCol="0" anchor="t"/>
          <a:lstStyle xmlns:a="http://schemas.openxmlformats.org/drawingml/2006/main"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marL="0" indent="0" algn="l"/>
            <a:endParaRPr lang="es-MX" sz="1100">
              <a:solidFill>
                <a:schemeClr val="lt1"/>
              </a:solidFill>
              <a:latin typeface="+mn-lt"/>
              <a:ea typeface="+mn-ea"/>
              <a:cs typeface="+mn-cs"/>
            </a:endParaRPr>
          </a:p>
        </cdr:txBody>
      </cdr:sp>
      <cdr:sp macro="" textlink="">
        <cdr:nvSpPr>
          <cdr:cNvPr id="15" name="Elipse 14">
            <a:extLst xmlns:a="http://schemas.openxmlformats.org/drawingml/2006/main">
              <a:ext uri="{FF2B5EF4-FFF2-40B4-BE49-F238E27FC236}">
                <a16:creationId xmlns:a16="http://schemas.microsoft.com/office/drawing/2014/main" id="{B6CC6300-8614-45B7-8C78-D2DF7FCDDBFE}"/>
              </a:ext>
            </a:extLst>
          </cdr:cNvPr>
          <cdr:cNvSpPr/>
        </cdr:nvSpPr>
        <cdr:spPr>
          <a:xfrm xmlns:a="http://schemas.openxmlformats.org/drawingml/2006/main" rot="1851871">
            <a:off x="782273" y="2946873"/>
            <a:ext cx="1164993" cy="377095"/>
          </a:xfrm>
          <a:prstGeom xmlns:a="http://schemas.openxmlformats.org/drawingml/2006/main" prst="ellipse">
            <a:avLst/>
          </a:prstGeom>
          <a:noFill xmlns:a="http://schemas.openxmlformats.org/drawingml/2006/main"/>
          <a:ln xmlns:a="http://schemas.openxmlformats.org/drawingml/2006/main">
            <a:solidFill>
              <a:sysClr val="windowText" lastClr="000000"/>
            </a:solidFill>
          </a:ln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rtlCol="0" anchor="t"/>
          <a:lstStyle xmlns:a="http://schemas.openxmlformats.org/drawingml/2006/main"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marL="0" indent="0" algn="l"/>
            <a:endParaRPr lang="es-MX" sz="1100">
              <a:solidFill>
                <a:schemeClr val="lt1"/>
              </a:solidFill>
              <a:latin typeface="+mn-lt"/>
              <a:ea typeface="+mn-ea"/>
              <a:cs typeface="+mn-cs"/>
            </a:endParaRPr>
          </a:p>
        </cdr:txBody>
      </cdr:sp>
      <cdr:sp macro="" textlink="">
        <cdr:nvSpPr>
          <cdr:cNvPr id="16" name="Elipse 15">
            <a:extLst xmlns:a="http://schemas.openxmlformats.org/drawingml/2006/main">
              <a:ext uri="{FF2B5EF4-FFF2-40B4-BE49-F238E27FC236}">
                <a16:creationId xmlns:a16="http://schemas.microsoft.com/office/drawing/2014/main" id="{C9C46967-C7E5-4287-921E-9D25C0EB73C5}"/>
              </a:ext>
            </a:extLst>
          </cdr:cNvPr>
          <cdr:cNvSpPr/>
        </cdr:nvSpPr>
        <cdr:spPr>
          <a:xfrm xmlns:a="http://schemas.openxmlformats.org/drawingml/2006/main">
            <a:off x="2145439" y="2655243"/>
            <a:ext cx="637255" cy="421332"/>
          </a:xfrm>
          <a:prstGeom xmlns:a="http://schemas.openxmlformats.org/drawingml/2006/main" prst="ellipse">
            <a:avLst/>
          </a:prstGeom>
          <a:noFill xmlns:a="http://schemas.openxmlformats.org/drawingml/2006/main"/>
          <a:ln xmlns:a="http://schemas.openxmlformats.org/drawingml/2006/main">
            <a:solidFill>
              <a:sysClr val="windowText" lastClr="000000"/>
            </a:solidFill>
          </a:ln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rtlCol="0" anchor="t"/>
          <a:lstStyle xmlns:a="http://schemas.openxmlformats.org/drawingml/2006/main"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marL="0" indent="0" algn="l"/>
            <a:endParaRPr lang="es-MX" sz="1100">
              <a:solidFill>
                <a:schemeClr val="lt1"/>
              </a:solidFill>
              <a:latin typeface="+mn-lt"/>
              <a:ea typeface="+mn-ea"/>
              <a:cs typeface="+mn-cs"/>
            </a:endParaRPr>
          </a:p>
        </cdr:txBody>
      </cdr:sp>
      <cdr:sp macro="" textlink="">
        <cdr:nvSpPr>
          <cdr:cNvPr id="17" name="CuadroTexto 16">
            <a:extLst xmlns:a="http://schemas.openxmlformats.org/drawingml/2006/main">
              <a:ext uri="{FF2B5EF4-FFF2-40B4-BE49-F238E27FC236}">
                <a16:creationId xmlns:a16="http://schemas.microsoft.com/office/drawing/2014/main" id="{20403B44-5881-4B5C-9F1F-FD301511E669}"/>
              </a:ext>
            </a:extLst>
          </cdr:cNvPr>
          <cdr:cNvSpPr txBox="1"/>
        </cdr:nvSpPr>
        <cdr:spPr>
          <a:xfrm xmlns:a="http://schemas.openxmlformats.org/drawingml/2006/main">
            <a:off x="169247" y="-26459"/>
            <a:ext cx="254518" cy="228600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 cmpd="sng">
            <a:noFill/>
          </a:ln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wrap="square" rtlCol="0" anchor="t"/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es-MX" sz="1100"/>
              <a:t>9</a:t>
            </a:r>
          </a:p>
        </cdr:txBody>
      </cdr:sp>
      <cdr:sp macro="" textlink="">
        <cdr:nvSpPr>
          <cdr:cNvPr id="18" name="CuadroTexto 17">
            <a:extLst xmlns:a="http://schemas.openxmlformats.org/drawingml/2006/main">
              <a:ext uri="{FF2B5EF4-FFF2-40B4-BE49-F238E27FC236}">
                <a16:creationId xmlns:a16="http://schemas.microsoft.com/office/drawing/2014/main" id="{09BD5E98-0350-4266-97CF-BD4435B2B2C6}"/>
              </a:ext>
            </a:extLst>
          </cdr:cNvPr>
          <cdr:cNvSpPr txBox="1"/>
        </cdr:nvSpPr>
        <cdr:spPr>
          <a:xfrm xmlns:a="http://schemas.openxmlformats.org/drawingml/2006/main">
            <a:off x="2422308" y="2733676"/>
            <a:ext cx="254517" cy="228600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 cmpd="sng">
            <a:noFill/>
          </a:ln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wrap="square" rtlCol="0" anchor="t"/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es-MX" sz="1100"/>
              <a:t>1</a:t>
            </a:r>
          </a:p>
        </cdr:txBody>
      </cdr:sp>
      <cdr:sp macro="" textlink="">
        <cdr:nvSpPr>
          <cdr:cNvPr id="19" name="CuadroTexto 18">
            <a:extLst xmlns:a="http://schemas.openxmlformats.org/drawingml/2006/main">
              <a:ext uri="{FF2B5EF4-FFF2-40B4-BE49-F238E27FC236}">
                <a16:creationId xmlns:a16="http://schemas.microsoft.com/office/drawing/2014/main" id="{B9C7F333-1020-41B8-8EE3-734E5868F704}"/>
              </a:ext>
            </a:extLst>
          </cdr:cNvPr>
          <cdr:cNvSpPr txBox="1"/>
        </cdr:nvSpPr>
        <cdr:spPr>
          <a:xfrm xmlns:a="http://schemas.openxmlformats.org/drawingml/2006/main">
            <a:off x="465152" y="857250"/>
            <a:ext cx="254518" cy="228600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 cmpd="sng">
            <a:noFill/>
          </a:ln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wrap="square" rtlCol="0" anchor="t"/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es-MX" sz="1100"/>
              <a:t>5</a:t>
            </a:r>
          </a:p>
        </cdr:txBody>
      </cdr:sp>
      <cdr:sp macro="" textlink="">
        <cdr:nvSpPr>
          <cdr:cNvPr id="20" name="CuadroTexto 19">
            <a:extLst xmlns:a="http://schemas.openxmlformats.org/drawingml/2006/main">
              <a:ext uri="{FF2B5EF4-FFF2-40B4-BE49-F238E27FC236}">
                <a16:creationId xmlns:a16="http://schemas.microsoft.com/office/drawing/2014/main" id="{1F63D83A-5968-48EC-9EFA-BC27F368DBCC}"/>
              </a:ext>
            </a:extLst>
          </cdr:cNvPr>
          <cdr:cNvSpPr txBox="1"/>
        </cdr:nvSpPr>
        <cdr:spPr>
          <a:xfrm xmlns:a="http://schemas.openxmlformats.org/drawingml/2006/main">
            <a:off x="491481" y="2143125"/>
            <a:ext cx="254518" cy="228600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 cmpd="sng">
            <a:noFill/>
          </a:ln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wrap="square" rtlCol="0" anchor="t"/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es-MX" sz="1100"/>
              <a:t>6</a:t>
            </a:r>
          </a:p>
        </cdr:txBody>
      </cdr:sp>
      <cdr:sp macro="" textlink="">
        <cdr:nvSpPr>
          <cdr:cNvPr id="21" name="CuadroTexto 20">
            <a:extLst xmlns:a="http://schemas.openxmlformats.org/drawingml/2006/main">
              <a:ext uri="{FF2B5EF4-FFF2-40B4-BE49-F238E27FC236}">
                <a16:creationId xmlns:a16="http://schemas.microsoft.com/office/drawing/2014/main" id="{937B271E-1EB8-4E2D-8572-59BAD1142F0F}"/>
              </a:ext>
            </a:extLst>
          </cdr:cNvPr>
          <cdr:cNvSpPr txBox="1"/>
        </cdr:nvSpPr>
        <cdr:spPr>
          <a:xfrm xmlns:a="http://schemas.openxmlformats.org/drawingml/2006/main">
            <a:off x="1702635" y="1571625"/>
            <a:ext cx="552972" cy="253450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 cmpd="sng">
            <a:noFill/>
          </a:ln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wrap="square" rtlCol="0" anchor="t"/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es-MX" sz="1100"/>
              <a:t>12</a:t>
            </a:r>
          </a:p>
        </cdr:txBody>
      </cdr:sp>
      <cdr:sp macro="" textlink="">
        <cdr:nvSpPr>
          <cdr:cNvPr id="22" name="CuadroTexto 21">
            <a:extLst xmlns:a="http://schemas.openxmlformats.org/drawingml/2006/main">
              <a:ext uri="{FF2B5EF4-FFF2-40B4-BE49-F238E27FC236}">
                <a16:creationId xmlns:a16="http://schemas.microsoft.com/office/drawing/2014/main" id="{EC074DC1-5C31-4A44-9523-A4A603A223A9}"/>
              </a:ext>
            </a:extLst>
          </cdr:cNvPr>
          <cdr:cNvSpPr txBox="1"/>
        </cdr:nvSpPr>
        <cdr:spPr>
          <a:xfrm xmlns:a="http://schemas.openxmlformats.org/drawingml/2006/main">
            <a:off x="790569" y="1517263"/>
            <a:ext cx="773381" cy="244863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 cmpd="sng">
            <a:noFill/>
          </a:ln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wrap="square" rtlCol="0" anchor="t"/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es-MX" sz="1100"/>
              <a:t>10</a:t>
            </a:r>
          </a:p>
        </cdr:txBody>
      </cdr:sp>
      <cdr:sp macro="" textlink="">
        <cdr:nvSpPr>
          <cdr:cNvPr id="23" name="CuadroTexto 22">
            <a:extLst xmlns:a="http://schemas.openxmlformats.org/drawingml/2006/main">
              <a:ext uri="{FF2B5EF4-FFF2-40B4-BE49-F238E27FC236}">
                <a16:creationId xmlns:a16="http://schemas.microsoft.com/office/drawing/2014/main" id="{CFE87E43-336B-4411-99BC-68225544DAC7}"/>
              </a:ext>
            </a:extLst>
          </cdr:cNvPr>
          <cdr:cNvSpPr txBox="1"/>
        </cdr:nvSpPr>
        <cdr:spPr>
          <a:xfrm xmlns:a="http://schemas.openxmlformats.org/drawingml/2006/main">
            <a:off x="2854555" y="4479962"/>
            <a:ext cx="635400" cy="168739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 cmpd="sng">
            <a:noFill/>
          </a:ln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wrap="square" rtlCol="0" anchor="t"/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es-MX" sz="1000"/>
              <a:t>13</a:t>
            </a:r>
          </a:p>
        </cdr:txBody>
      </cdr:sp>
      <cdr:sp macro="" textlink="">
        <cdr:nvSpPr>
          <cdr:cNvPr id="24" name="CuadroTexto 23">
            <a:extLst xmlns:a="http://schemas.openxmlformats.org/drawingml/2006/main">
              <a:ext uri="{FF2B5EF4-FFF2-40B4-BE49-F238E27FC236}">
                <a16:creationId xmlns:a16="http://schemas.microsoft.com/office/drawing/2014/main" id="{DF9A12E8-DE89-4F62-9643-B31313052A82}"/>
              </a:ext>
            </a:extLst>
          </cdr:cNvPr>
          <cdr:cNvSpPr txBox="1"/>
        </cdr:nvSpPr>
        <cdr:spPr>
          <a:xfrm xmlns:a="http://schemas.openxmlformats.org/drawingml/2006/main">
            <a:off x="1992261" y="3400425"/>
            <a:ext cx="333506" cy="228600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 cmpd="sng">
            <a:noFill/>
          </a:ln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wrap="square" rtlCol="0" anchor="t"/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es-MX" sz="1100"/>
              <a:t>2</a:t>
            </a:r>
          </a:p>
        </cdr:txBody>
      </cdr:sp>
      <cdr:sp macro="" textlink="">
        <cdr:nvSpPr>
          <cdr:cNvPr id="25" name="CuadroTexto 24">
            <a:extLst xmlns:a="http://schemas.openxmlformats.org/drawingml/2006/main">
              <a:ext uri="{FF2B5EF4-FFF2-40B4-BE49-F238E27FC236}">
                <a16:creationId xmlns:a16="http://schemas.microsoft.com/office/drawing/2014/main" id="{F1F05E7C-72B2-47EC-8E8F-E8550AFBCF76}"/>
              </a:ext>
            </a:extLst>
          </cdr:cNvPr>
          <cdr:cNvSpPr txBox="1"/>
        </cdr:nvSpPr>
        <cdr:spPr>
          <a:xfrm xmlns:a="http://schemas.openxmlformats.org/drawingml/2006/main">
            <a:off x="1237483" y="2876550"/>
            <a:ext cx="254518" cy="228600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 cmpd="sng">
            <a:noFill/>
          </a:ln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wrap="square" rtlCol="0" anchor="t"/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es-MX" sz="1100"/>
              <a:t>3</a:t>
            </a:r>
          </a:p>
        </cdr:txBody>
      </cdr:sp>
      <cdr:sp macro="" textlink="">
        <cdr:nvSpPr>
          <cdr:cNvPr id="26" name="Elipse 25">
            <a:extLst xmlns:a="http://schemas.openxmlformats.org/drawingml/2006/main">
              <a:ext uri="{FF2B5EF4-FFF2-40B4-BE49-F238E27FC236}">
                <a16:creationId xmlns:a16="http://schemas.microsoft.com/office/drawing/2014/main" id="{BDFB202E-4635-4086-A91F-39F46F8F142C}"/>
              </a:ext>
            </a:extLst>
          </cdr:cNvPr>
          <cdr:cNvSpPr/>
        </cdr:nvSpPr>
        <cdr:spPr>
          <a:xfrm xmlns:a="http://schemas.openxmlformats.org/drawingml/2006/main" rot="20579692">
            <a:off x="1811203" y="3436126"/>
            <a:ext cx="733842" cy="406251"/>
          </a:xfrm>
          <a:prstGeom xmlns:a="http://schemas.openxmlformats.org/drawingml/2006/main" prst="ellipse">
            <a:avLst/>
          </a:prstGeom>
          <a:noFill xmlns:a="http://schemas.openxmlformats.org/drawingml/2006/main"/>
          <a:ln xmlns:a="http://schemas.openxmlformats.org/drawingml/2006/main">
            <a:solidFill>
              <a:sysClr val="windowText" lastClr="000000"/>
            </a:solidFill>
          </a:ln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rtlCol="0" anchor="t"/>
          <a:lstStyle xmlns:a="http://schemas.openxmlformats.org/drawingml/2006/main"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marL="0" indent="0" algn="l"/>
            <a:endParaRPr lang="es-MX" sz="1100">
              <a:solidFill>
                <a:schemeClr val="lt1"/>
              </a:solidFill>
              <a:latin typeface="+mn-lt"/>
              <a:ea typeface="+mn-ea"/>
              <a:cs typeface="+mn-cs"/>
            </a:endParaRPr>
          </a:p>
        </cdr:txBody>
      </cdr:sp>
      <cdr:sp macro="" textlink="">
        <cdr:nvSpPr>
          <cdr:cNvPr id="27" name="CuadroTexto 26">
            <a:extLst xmlns:a="http://schemas.openxmlformats.org/drawingml/2006/main">
              <a:ext uri="{FF2B5EF4-FFF2-40B4-BE49-F238E27FC236}">
                <a16:creationId xmlns:a16="http://schemas.microsoft.com/office/drawing/2014/main" id="{B1083C45-86CF-49D1-AD61-932F16DBB908}"/>
              </a:ext>
            </a:extLst>
          </cdr:cNvPr>
          <cdr:cNvSpPr txBox="1"/>
        </cdr:nvSpPr>
        <cdr:spPr>
          <a:xfrm xmlns:a="http://schemas.openxmlformats.org/drawingml/2006/main">
            <a:off x="1133890" y="3834871"/>
            <a:ext cx="561640" cy="250773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 cmpd="sng">
            <a:noFill/>
          </a:ln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wrap="square" rtlCol="0" anchor="t"/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es-MX" sz="1100"/>
              <a:t>11</a:t>
            </a:r>
          </a:p>
        </cdr:txBody>
      </cdr:sp>
      <cdr:sp macro="" textlink="">
        <cdr:nvSpPr>
          <cdr:cNvPr id="28" name="CuadroTexto 27">
            <a:extLst xmlns:a="http://schemas.openxmlformats.org/drawingml/2006/main">
              <a:ext uri="{FF2B5EF4-FFF2-40B4-BE49-F238E27FC236}">
                <a16:creationId xmlns:a16="http://schemas.microsoft.com/office/drawing/2014/main" id="{9207F3EF-A200-428F-A550-6C75ECA0492B}"/>
              </a:ext>
            </a:extLst>
          </cdr:cNvPr>
          <cdr:cNvSpPr txBox="1"/>
        </cdr:nvSpPr>
        <cdr:spPr>
          <a:xfrm xmlns:a="http://schemas.openxmlformats.org/drawingml/2006/main">
            <a:off x="2571509" y="3219449"/>
            <a:ext cx="351059" cy="238125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 cmpd="sng">
            <a:noFill/>
          </a:ln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wrap="square" rtlCol="0" anchor="t"/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es-MX" sz="1100"/>
              <a:t>7</a:t>
            </a:r>
          </a:p>
        </cdr:txBody>
      </cdr:sp>
      <cdr:sp macro="" textlink="">
        <cdr:nvSpPr>
          <cdr:cNvPr id="29" name="CuadroTexto 28">
            <a:extLst xmlns:a="http://schemas.openxmlformats.org/drawingml/2006/main">
              <a:ext uri="{FF2B5EF4-FFF2-40B4-BE49-F238E27FC236}">
                <a16:creationId xmlns:a16="http://schemas.microsoft.com/office/drawing/2014/main" id="{69E360B5-8382-44F0-8BE5-1645E5069788}"/>
              </a:ext>
            </a:extLst>
          </cdr:cNvPr>
          <cdr:cNvSpPr txBox="1"/>
        </cdr:nvSpPr>
        <cdr:spPr>
          <a:xfrm xmlns:a="http://schemas.openxmlformats.org/drawingml/2006/main">
            <a:off x="3440379" y="3876676"/>
            <a:ext cx="556450" cy="256998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 cmpd="sng">
            <a:noFill/>
          </a:ln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wrap="square" rtlCol="0" anchor="t"/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es-MX" sz="1100"/>
              <a:t>14</a:t>
            </a:r>
          </a:p>
        </cdr:txBody>
      </cdr:sp>
      <cdr:sp macro="" textlink="">
        <cdr:nvSpPr>
          <cdr:cNvPr id="30" name="CuadroTexto 29">
            <a:extLst xmlns:a="http://schemas.openxmlformats.org/drawingml/2006/main">
              <a:ext uri="{FF2B5EF4-FFF2-40B4-BE49-F238E27FC236}">
                <a16:creationId xmlns:a16="http://schemas.microsoft.com/office/drawing/2014/main" id="{4E1A94F3-1E34-4A4A-8C18-F0B2B9B08756}"/>
              </a:ext>
            </a:extLst>
          </cdr:cNvPr>
          <cdr:cNvSpPr txBox="1"/>
        </cdr:nvSpPr>
        <cdr:spPr>
          <a:xfrm xmlns:a="http://schemas.openxmlformats.org/drawingml/2006/main">
            <a:off x="2720709" y="3876676"/>
            <a:ext cx="533494" cy="308300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 cmpd="sng">
            <a:noFill/>
          </a:ln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wrap="square" rtlCol="0" anchor="t"/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es-MX" sz="1100"/>
              <a:t>15</a:t>
            </a:r>
          </a:p>
        </cdr:txBody>
      </cdr:sp>
      <cdr:sp macro="" textlink="">
        <cdr:nvSpPr>
          <cdr:cNvPr id="31" name="CuadroTexto 30">
            <a:extLst xmlns:a="http://schemas.openxmlformats.org/drawingml/2006/main">
              <a:ext uri="{FF2B5EF4-FFF2-40B4-BE49-F238E27FC236}">
                <a16:creationId xmlns:a16="http://schemas.microsoft.com/office/drawing/2014/main" id="{99D3B49C-1F44-42A4-AFAF-082EB0E6D654}"/>
              </a:ext>
            </a:extLst>
          </cdr:cNvPr>
          <cdr:cNvSpPr txBox="1"/>
        </cdr:nvSpPr>
        <cdr:spPr>
          <a:xfrm xmlns:a="http://schemas.openxmlformats.org/drawingml/2006/main">
            <a:off x="2270096" y="3736534"/>
            <a:ext cx="394942" cy="228600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 cmpd="sng">
            <a:noFill/>
          </a:ln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wrap="square" rtlCol="0" anchor="t"/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es-MX" sz="1100"/>
              <a:t>4</a:t>
            </a:r>
          </a:p>
        </cdr:txBody>
      </cdr:sp>
    </cdr:grpSp>
  </cdr:relSizeAnchor>
  <cdr:relSizeAnchor xmlns:cdr="http://schemas.openxmlformats.org/drawingml/2006/chartDrawing">
    <cdr:from>
      <cdr:x>0.54418</cdr:x>
      <cdr:y>0.44323</cdr:y>
    </cdr:from>
    <cdr:to>
      <cdr:x>0.58642</cdr:x>
      <cdr:y>0.56686</cdr:y>
    </cdr:to>
    <cdr:sp macro="" textlink="">
      <cdr:nvSpPr>
        <cdr:cNvPr id="32" name="Elipse 31">
          <a:extLst xmlns:a="http://schemas.openxmlformats.org/drawingml/2006/main">
            <a:ext uri="{FF2B5EF4-FFF2-40B4-BE49-F238E27FC236}">
              <a16:creationId xmlns:a16="http://schemas.microsoft.com/office/drawing/2014/main" id="{6B0D7061-156C-4039-A85E-73BCF3D10322}"/>
            </a:ext>
          </a:extLst>
        </cdr:cNvPr>
        <cdr:cNvSpPr/>
      </cdr:nvSpPr>
      <cdr:spPr>
        <a:xfrm xmlns:a="http://schemas.openxmlformats.org/drawingml/2006/main" rot="1304652">
          <a:off x="3588435" y="2018224"/>
          <a:ext cx="278551" cy="562977"/>
        </a:xfrm>
        <a:prstGeom xmlns:a="http://schemas.openxmlformats.org/drawingml/2006/main" prst="ellipse">
          <a:avLst/>
        </a:prstGeom>
        <a:noFill xmlns:a="http://schemas.openxmlformats.org/drawingml/2006/main"/>
        <a:ln xmlns:a="http://schemas.openxmlformats.org/drawingml/2006/main">
          <a:solidFill>
            <a:sysClr val="windowText" lastClr="00000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tlCol="0" anchor="t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es-MX" sz="1100"/>
        </a:p>
      </cdr:txBody>
    </cdr:sp>
  </cdr:relSizeAnchor>
  <cdr:relSizeAnchor xmlns:cdr="http://schemas.openxmlformats.org/drawingml/2006/chartDrawing">
    <cdr:from>
      <cdr:x>0.5477</cdr:x>
      <cdr:y>0.48194</cdr:y>
    </cdr:from>
    <cdr:to>
      <cdr:x>0.60431</cdr:x>
      <cdr:y>0.5221</cdr:y>
    </cdr:to>
    <cdr:sp macro="" textlink="">
      <cdr:nvSpPr>
        <cdr:cNvPr id="33" name="CuadroTexto 1">
          <a:extLst xmlns:a="http://schemas.openxmlformats.org/drawingml/2006/main">
            <a:ext uri="{FF2B5EF4-FFF2-40B4-BE49-F238E27FC236}">
              <a16:creationId xmlns:a16="http://schemas.microsoft.com/office/drawing/2014/main" id="{E73C1DCF-93A9-4856-AB5E-E38B744C4528}"/>
            </a:ext>
          </a:extLst>
        </cdr:cNvPr>
        <cdr:cNvSpPr txBox="1"/>
      </cdr:nvSpPr>
      <cdr:spPr>
        <a:xfrm xmlns:a="http://schemas.openxmlformats.org/drawingml/2006/main">
          <a:off x="3611684" y="2194518"/>
          <a:ext cx="373282" cy="18286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MX" sz="1000"/>
            <a:t>16</a:t>
          </a:r>
        </a:p>
      </cdr:txBody>
    </cdr:sp>
  </cdr:relSizeAnchor>
  <cdr:relSizeAnchor xmlns:cdr="http://schemas.openxmlformats.org/drawingml/2006/chartDrawing">
    <cdr:from>
      <cdr:x>0.50659</cdr:x>
      <cdr:y>0.62582</cdr:y>
    </cdr:from>
    <cdr:to>
      <cdr:x>0.53058</cdr:x>
      <cdr:y>0.66209</cdr:y>
    </cdr:to>
    <cdr:sp macro="" textlink="">
      <cdr:nvSpPr>
        <cdr:cNvPr id="34" name="CuadroTexto 1">
          <a:extLst xmlns:a="http://schemas.openxmlformats.org/drawingml/2006/main">
            <a:ext uri="{FF2B5EF4-FFF2-40B4-BE49-F238E27FC236}">
              <a16:creationId xmlns:a16="http://schemas.microsoft.com/office/drawing/2014/main" id="{71E3FC1E-C992-4593-BC5B-5282A609C6E9}"/>
            </a:ext>
          </a:extLst>
        </cdr:cNvPr>
        <cdr:cNvSpPr txBox="1"/>
      </cdr:nvSpPr>
      <cdr:spPr>
        <a:xfrm xmlns:a="http://schemas.openxmlformats.org/drawingml/2006/main">
          <a:off x="3340589" y="2849684"/>
          <a:ext cx="158201" cy="16514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MX" sz="1100"/>
            <a:t>8</a:t>
          </a:r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4"/>
  <dimension ref="B1:AF1048576"/>
  <sheetViews>
    <sheetView showGridLines="0" tabSelected="1" zoomScale="130" zoomScaleNormal="130" zoomScalePageLayoutView="130" workbookViewId="0">
      <pane xSplit="15" ySplit="27" topLeftCell="P28" activePane="bottomRight" state="frozen"/>
      <selection pane="topRight" activeCell="P1" sqref="P1"/>
      <selection pane="bottomLeft" activeCell="A28" sqref="A28"/>
      <selection pane="bottomRight" activeCell="E11" sqref="E11"/>
    </sheetView>
  </sheetViews>
  <sheetFormatPr baseColWidth="10" defaultRowHeight="15"/>
  <cols>
    <col min="1" max="1" width="3.7109375" style="32" customWidth="1"/>
    <col min="2" max="2" width="5.85546875" style="32" customWidth="1"/>
    <col min="3" max="3" width="14.28515625" style="32" customWidth="1"/>
    <col min="4" max="4" width="12.42578125" style="32" customWidth="1"/>
    <col min="5" max="5" width="13" style="32" customWidth="1"/>
    <col min="6" max="6" width="15.28515625" style="32" customWidth="1"/>
    <col min="7" max="7" width="15.140625" style="32" customWidth="1"/>
    <col min="8" max="8" width="4.42578125" style="32" customWidth="1"/>
    <col min="9" max="9" width="8.140625" style="31" customWidth="1"/>
    <col min="10" max="10" width="13.140625" style="31" customWidth="1"/>
    <col min="11" max="11" width="12.85546875" style="31" customWidth="1"/>
    <col min="12" max="12" width="15.140625" style="31" customWidth="1"/>
    <col min="13" max="13" width="10.7109375" style="32" customWidth="1"/>
    <col min="14" max="14" width="8.42578125" style="32" customWidth="1"/>
    <col min="15" max="15" width="12.140625" style="32" customWidth="1"/>
    <col min="16" max="16" width="10" style="32" customWidth="1"/>
    <col min="17" max="17" width="7.28515625" style="32" customWidth="1"/>
    <col min="18" max="24" width="10.85546875" style="31"/>
    <col min="25" max="16384" width="11.42578125" style="32"/>
  </cols>
  <sheetData>
    <row r="1" spans="2:32">
      <c r="B1" s="31"/>
      <c r="C1" s="31"/>
      <c r="D1" s="31"/>
      <c r="E1" s="31"/>
      <c r="F1" s="31"/>
      <c r="G1" s="31"/>
      <c r="H1" s="31"/>
      <c r="M1" s="31"/>
      <c r="N1" s="31"/>
      <c r="O1" s="31"/>
      <c r="P1" s="31"/>
      <c r="Q1" s="31"/>
      <c r="Y1" s="31"/>
      <c r="Z1" s="31"/>
      <c r="AA1" s="31"/>
      <c r="AB1" s="31"/>
      <c r="AC1" s="31"/>
      <c r="AD1" s="31"/>
      <c r="AE1" s="31"/>
    </row>
    <row r="2" spans="2:32">
      <c r="B2" s="31"/>
      <c r="C2" s="31"/>
      <c r="D2" s="31"/>
      <c r="E2" s="31"/>
      <c r="F2" s="31"/>
      <c r="G2" s="31"/>
      <c r="H2" s="31"/>
      <c r="M2" s="31"/>
      <c r="N2" s="31"/>
      <c r="O2" s="31"/>
      <c r="P2" s="31"/>
      <c r="Q2" s="31"/>
      <c r="Y2" s="31"/>
      <c r="Z2" s="31"/>
      <c r="AA2" s="31"/>
      <c r="AB2" s="31"/>
      <c r="AC2" s="31"/>
      <c r="AD2" s="31"/>
      <c r="AE2" s="31"/>
    </row>
    <row r="3" spans="2:32" ht="29.25" thickBot="1">
      <c r="B3" s="31"/>
      <c r="C3" s="31"/>
      <c r="D3" s="31"/>
      <c r="E3" s="31"/>
      <c r="F3" s="31"/>
      <c r="G3" s="31"/>
      <c r="H3" s="33" t="s">
        <v>407</v>
      </c>
      <c r="I3" s="34"/>
      <c r="J3" s="35"/>
      <c r="K3" s="34"/>
      <c r="L3" s="34"/>
      <c r="M3" s="34"/>
      <c r="N3" s="36"/>
      <c r="O3" s="34"/>
      <c r="P3" s="31"/>
      <c r="Q3" s="31"/>
      <c r="Y3" s="31"/>
      <c r="Z3" s="31"/>
      <c r="AA3" s="31"/>
      <c r="AB3" s="31"/>
      <c r="AC3" s="31"/>
      <c r="AD3" s="31"/>
      <c r="AE3" s="31"/>
    </row>
    <row r="4" spans="2:32">
      <c r="B4" s="31"/>
      <c r="C4" s="31"/>
      <c r="D4" s="31"/>
      <c r="E4" s="31"/>
      <c r="F4" s="31"/>
      <c r="G4" s="31"/>
      <c r="H4" s="31"/>
      <c r="M4" s="31"/>
      <c r="N4" s="31"/>
      <c r="O4" s="31"/>
      <c r="P4" s="31"/>
      <c r="Q4" s="31"/>
      <c r="Y4" s="31"/>
      <c r="Z4" s="31"/>
      <c r="AA4" s="31"/>
      <c r="AB4" s="31"/>
      <c r="AC4" s="31"/>
      <c r="AD4" s="31"/>
      <c r="AE4" s="31"/>
    </row>
    <row r="5" spans="2:32">
      <c r="B5" s="37"/>
      <c r="C5" s="31"/>
      <c r="D5" s="31"/>
      <c r="E5" s="31"/>
      <c r="F5" s="31"/>
      <c r="G5" s="31"/>
      <c r="H5" s="31"/>
      <c r="M5" s="31"/>
      <c r="N5" s="31"/>
      <c r="O5" s="31"/>
      <c r="P5" s="31"/>
      <c r="Q5" s="31"/>
      <c r="Y5" s="31"/>
      <c r="Z5" s="31"/>
      <c r="AA5" s="31"/>
      <c r="AB5" s="31"/>
      <c r="AC5" s="31"/>
      <c r="AD5" s="31"/>
      <c r="AE5" s="31"/>
    </row>
    <row r="6" spans="2:32">
      <c r="B6" s="37"/>
      <c r="C6" s="56" t="s">
        <v>252</v>
      </c>
      <c r="D6" s="57"/>
      <c r="E6" s="1">
        <v>1</v>
      </c>
      <c r="F6" s="2">
        <v>27</v>
      </c>
      <c r="G6" s="38" t="str">
        <f>VLOOKUP(E6,'I. INY-EXT'!$B$4:$G$30,6,FALSE)</f>
        <v>Sur</v>
      </c>
      <c r="H6" s="39"/>
      <c r="I6" s="40"/>
      <c r="N6" s="40"/>
      <c r="Q6" s="41"/>
      <c r="X6" s="40"/>
      <c r="Y6" s="31"/>
      <c r="Z6" s="31"/>
      <c r="AA6" s="31"/>
      <c r="AB6" s="31"/>
      <c r="AC6" s="31"/>
      <c r="AD6" s="31"/>
      <c r="AE6" s="31"/>
      <c r="AF6" s="31"/>
    </row>
    <row r="7" spans="2:32">
      <c r="B7" s="37"/>
      <c r="C7" s="56" t="s">
        <v>253</v>
      </c>
      <c r="D7" s="57"/>
      <c r="E7" s="1">
        <v>5</v>
      </c>
      <c r="F7" s="2">
        <v>112</v>
      </c>
      <c r="G7" s="38" t="str">
        <f>VLOOKUP(E7,'I. INY-EXT'!$K$4:$P$115,6,FALSE)</f>
        <v>Norte</v>
      </c>
      <c r="H7" s="39"/>
      <c r="I7" s="40"/>
      <c r="N7" s="40"/>
      <c r="Q7" s="40"/>
      <c r="X7" s="40"/>
      <c r="Y7" s="31"/>
      <c r="Z7" s="31"/>
      <c r="AA7" s="31"/>
      <c r="AB7" s="31"/>
      <c r="AC7" s="31"/>
      <c r="AD7" s="31"/>
      <c r="AE7" s="31"/>
      <c r="AF7" s="31"/>
    </row>
    <row r="8" spans="2:32">
      <c r="B8" s="37"/>
      <c r="C8" s="79" t="s">
        <v>226</v>
      </c>
      <c r="D8" s="79"/>
      <c r="E8" s="55" t="s">
        <v>408</v>
      </c>
      <c r="F8" s="55"/>
      <c r="G8" s="39"/>
      <c r="H8" s="40"/>
      <c r="I8" s="40"/>
      <c r="N8" s="40"/>
      <c r="O8" s="40"/>
      <c r="P8" s="40"/>
      <c r="Q8" s="40"/>
      <c r="X8" s="40"/>
      <c r="Y8" s="31"/>
      <c r="Z8" s="31"/>
      <c r="AA8" s="31"/>
      <c r="AB8" s="31"/>
      <c r="AC8" s="31"/>
      <c r="AD8" s="31"/>
      <c r="AE8" s="31"/>
      <c r="AF8" s="31"/>
    </row>
    <row r="9" spans="2:32">
      <c r="B9" s="31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X9" s="40"/>
      <c r="Y9" s="31"/>
      <c r="Z9" s="31"/>
      <c r="AA9" s="31"/>
      <c r="AB9" s="31"/>
      <c r="AC9" s="31"/>
      <c r="AD9" s="31"/>
      <c r="AE9" s="31"/>
    </row>
    <row r="10" spans="2:32" ht="15.75">
      <c r="B10" s="31"/>
      <c r="C10" s="61" t="s">
        <v>238</v>
      </c>
      <c r="D10" s="61"/>
      <c r="E10" s="61"/>
      <c r="F10" s="61"/>
      <c r="G10" s="31"/>
      <c r="H10" s="31"/>
      <c r="M10" s="31"/>
      <c r="N10" s="31"/>
      <c r="O10" s="31"/>
      <c r="P10" s="31"/>
      <c r="Q10" s="31"/>
      <c r="T10" s="40"/>
      <c r="Y10" s="31"/>
      <c r="Z10" s="31"/>
      <c r="AA10" s="31"/>
      <c r="AB10" s="31"/>
      <c r="AC10" s="31"/>
      <c r="AD10" s="31"/>
      <c r="AE10" s="31"/>
    </row>
    <row r="11" spans="2:32">
      <c r="B11" s="31"/>
      <c r="C11" s="60" t="s">
        <v>246</v>
      </c>
      <c r="D11" s="60"/>
      <c r="E11" s="80">
        <v>10000</v>
      </c>
      <c r="F11" s="43" t="s">
        <v>250</v>
      </c>
      <c r="G11" s="31"/>
      <c r="H11" s="31"/>
      <c r="M11" s="31"/>
      <c r="N11" s="31"/>
      <c r="O11" s="31"/>
      <c r="P11" s="31"/>
      <c r="Q11" s="31"/>
      <c r="T11" s="40"/>
      <c r="Y11" s="31"/>
      <c r="Z11" s="31"/>
      <c r="AA11" s="31"/>
      <c r="AB11" s="31"/>
      <c r="AC11" s="31"/>
      <c r="AD11" s="31"/>
      <c r="AE11" s="31"/>
    </row>
    <row r="12" spans="2:32">
      <c r="B12" s="31"/>
      <c r="C12" s="55" t="s">
        <v>245</v>
      </c>
      <c r="D12" s="55"/>
      <c r="E12" s="78">
        <v>2.027E-2</v>
      </c>
      <c r="F12" s="43"/>
      <c r="G12" s="31"/>
      <c r="H12" s="31"/>
      <c r="M12" s="31"/>
      <c r="N12" s="31"/>
      <c r="O12" s="31"/>
      <c r="P12" s="31"/>
      <c r="Q12" s="31"/>
      <c r="T12" s="40"/>
      <c r="Y12" s="31"/>
      <c r="Z12" s="31"/>
      <c r="AA12" s="31"/>
      <c r="AB12" s="31"/>
      <c r="AC12" s="31"/>
      <c r="AD12" s="31"/>
      <c r="AE12" s="31"/>
    </row>
    <row r="13" spans="2:32">
      <c r="B13" s="31"/>
      <c r="C13" s="58" t="s">
        <v>247</v>
      </c>
      <c r="D13" s="58"/>
      <c r="E13" s="44">
        <f>+E11*E12</f>
        <v>202.7</v>
      </c>
      <c r="F13" s="43" t="s">
        <v>250</v>
      </c>
      <c r="G13" s="31"/>
      <c r="H13" s="31"/>
      <c r="M13" s="31"/>
      <c r="N13" s="31"/>
      <c r="O13" s="31"/>
      <c r="P13" s="31"/>
      <c r="Q13" s="31"/>
      <c r="T13" s="40"/>
      <c r="Y13" s="31"/>
      <c r="Z13" s="31"/>
      <c r="AA13" s="31"/>
      <c r="AB13" s="31"/>
      <c r="AC13" s="31"/>
      <c r="AD13" s="31"/>
      <c r="AE13" s="31"/>
    </row>
    <row r="14" spans="2:32">
      <c r="B14" s="31"/>
      <c r="G14" s="31"/>
      <c r="H14" s="31"/>
      <c r="M14" s="31"/>
      <c r="N14" s="31"/>
      <c r="O14" s="31"/>
      <c r="P14" s="31"/>
      <c r="Q14" s="31"/>
      <c r="T14" s="40"/>
      <c r="Y14" s="31"/>
      <c r="Z14" s="31"/>
      <c r="AA14" s="31"/>
      <c r="AB14" s="31"/>
      <c r="AC14" s="31"/>
      <c r="AD14" s="31"/>
      <c r="AE14" s="31"/>
    </row>
    <row r="15" spans="2:32" ht="15.75">
      <c r="B15" s="31"/>
      <c r="C15" s="59" t="s">
        <v>239</v>
      </c>
      <c r="D15" s="59"/>
      <c r="E15" s="59"/>
      <c r="F15" s="59"/>
      <c r="G15" s="31"/>
      <c r="H15" s="31"/>
      <c r="M15" s="31"/>
      <c r="N15" s="31"/>
      <c r="O15" s="31"/>
      <c r="P15" s="31"/>
      <c r="Q15" s="31"/>
      <c r="T15" s="40"/>
      <c r="Y15" s="31"/>
      <c r="Z15" s="31"/>
      <c r="AA15" s="31"/>
      <c r="AB15" s="31"/>
      <c r="AC15" s="31"/>
      <c r="AD15" s="31"/>
      <c r="AE15" s="31"/>
    </row>
    <row r="16" spans="2:32">
      <c r="B16" s="31"/>
      <c r="C16" s="58" t="s">
        <v>254</v>
      </c>
      <c r="D16" s="58"/>
      <c r="E16" s="42">
        <f>+E11+E13</f>
        <v>10202.700000000001</v>
      </c>
      <c r="F16" s="43" t="s">
        <v>250</v>
      </c>
      <c r="G16" s="31"/>
      <c r="H16" s="31"/>
      <c r="M16" s="31"/>
      <c r="N16" s="31"/>
      <c r="O16" s="31"/>
      <c r="P16" s="31"/>
      <c r="Q16" s="31"/>
      <c r="T16" s="40"/>
      <c r="Y16" s="31"/>
      <c r="Z16" s="31"/>
      <c r="AA16" s="31"/>
      <c r="AB16" s="31"/>
      <c r="AC16" s="31"/>
      <c r="AD16" s="31"/>
      <c r="AE16" s="31"/>
    </row>
    <row r="17" spans="2:31">
      <c r="B17" s="31"/>
      <c r="C17" s="58" t="s">
        <v>255</v>
      </c>
      <c r="D17" s="58"/>
      <c r="E17" s="42">
        <f>+E16-E13</f>
        <v>10000</v>
      </c>
      <c r="F17" s="43" t="s">
        <v>250</v>
      </c>
      <c r="G17" s="31"/>
      <c r="H17" s="31"/>
      <c r="M17" s="31"/>
      <c r="N17" s="31"/>
      <c r="O17" s="31"/>
      <c r="P17" s="31"/>
      <c r="Q17" s="31"/>
      <c r="Y17" s="31"/>
      <c r="Z17" s="31"/>
      <c r="AA17" s="31"/>
      <c r="AB17" s="31"/>
      <c r="AC17" s="31"/>
      <c r="AD17" s="31"/>
      <c r="AE17" s="31"/>
    </row>
    <row r="18" spans="2:31">
      <c r="B18" s="31"/>
      <c r="C18" s="31"/>
      <c r="D18" s="31"/>
      <c r="G18" s="31"/>
      <c r="H18" s="31"/>
      <c r="M18" s="31"/>
      <c r="N18" s="31"/>
      <c r="O18" s="31"/>
      <c r="P18" s="31"/>
      <c r="Q18" s="31"/>
      <c r="Y18" s="31"/>
      <c r="Z18" s="31"/>
      <c r="AA18" s="31"/>
      <c r="AB18" s="31"/>
      <c r="AC18" s="31"/>
      <c r="AD18" s="31"/>
      <c r="AE18" s="31"/>
    </row>
    <row r="19" spans="2:31" ht="15.75">
      <c r="B19" s="31"/>
      <c r="C19" s="45" t="s">
        <v>248</v>
      </c>
      <c r="D19" s="45"/>
      <c r="E19" s="45"/>
      <c r="F19" s="46" t="s">
        <v>249</v>
      </c>
      <c r="G19" s="31"/>
      <c r="H19" s="31"/>
      <c r="M19" s="31"/>
      <c r="N19" s="31"/>
      <c r="O19" s="31"/>
      <c r="P19" s="31"/>
      <c r="Q19" s="31"/>
      <c r="Y19" s="31"/>
      <c r="Z19" s="31"/>
      <c r="AA19" s="31"/>
      <c r="AB19" s="31"/>
      <c r="AC19" s="31"/>
      <c r="AD19" s="31"/>
      <c r="AE19" s="31"/>
    </row>
    <row r="20" spans="2:31">
      <c r="B20" s="31"/>
      <c r="C20" s="55" t="s">
        <v>411</v>
      </c>
      <c r="D20" s="55"/>
      <c r="E20" s="47"/>
      <c r="F20" s="81">
        <f>+VLOOKUP(G7,'II. TARIFAS SISTRANGAS'!$C$36:$E$41,2,FALSE)</f>
        <v>13.37448</v>
      </c>
      <c r="G20" s="31"/>
      <c r="H20" s="31"/>
      <c r="M20" s="31"/>
      <c r="N20" s="31"/>
      <c r="O20" s="31"/>
      <c r="P20" s="31"/>
      <c r="Q20" s="31"/>
      <c r="Y20" s="31"/>
      <c r="Z20" s="31"/>
      <c r="AA20" s="31"/>
      <c r="AB20" s="31"/>
      <c r="AC20" s="31"/>
      <c r="AD20" s="31"/>
      <c r="AE20" s="31"/>
    </row>
    <row r="21" spans="2:31">
      <c r="B21" s="31"/>
      <c r="C21" s="54" t="s">
        <v>406</v>
      </c>
      <c r="D21" s="54"/>
      <c r="E21" s="49" t="s">
        <v>243</v>
      </c>
      <c r="F21" s="3">
        <v>5.0000000000000002E-5</v>
      </c>
      <c r="G21" s="31"/>
      <c r="H21" s="37"/>
      <c r="M21" s="31"/>
      <c r="N21" s="31"/>
      <c r="O21" s="31"/>
      <c r="P21" s="31"/>
      <c r="Q21" s="31"/>
      <c r="Y21" s="31"/>
      <c r="Z21" s="31"/>
      <c r="AA21" s="31"/>
      <c r="AB21" s="31"/>
      <c r="AC21" s="31"/>
      <c r="AD21" s="31"/>
      <c r="AE21" s="31"/>
    </row>
    <row r="22" spans="2:31">
      <c r="B22" s="31"/>
      <c r="C22" s="47" t="s">
        <v>409</v>
      </c>
      <c r="D22" s="47"/>
      <c r="E22" s="47"/>
      <c r="F22" s="82">
        <f>+IF(F20="Sin Flujo","-----",E17*(F20+F21))</f>
        <v>133745.29999999999</v>
      </c>
      <c r="G22" s="37"/>
      <c r="H22" s="37"/>
      <c r="M22" s="31"/>
      <c r="N22" s="31"/>
      <c r="O22" s="31"/>
      <c r="P22" s="31"/>
      <c r="Q22" s="31"/>
      <c r="Y22" s="31"/>
      <c r="Z22" s="31"/>
      <c r="AA22" s="31"/>
      <c r="AB22" s="31"/>
      <c r="AC22" s="31"/>
      <c r="AD22" s="31"/>
      <c r="AE22" s="31"/>
    </row>
    <row r="23" spans="2:31" ht="15.75">
      <c r="B23" s="31"/>
      <c r="G23" s="48"/>
      <c r="H23" s="39"/>
      <c r="M23" s="31"/>
      <c r="N23" s="31"/>
      <c r="O23" s="31"/>
      <c r="P23" s="31"/>
      <c r="Q23" s="31"/>
      <c r="Y23" s="31"/>
      <c r="Z23" s="31"/>
      <c r="AA23" s="31"/>
      <c r="AB23" s="31"/>
      <c r="AC23" s="31"/>
      <c r="AD23" s="31"/>
      <c r="AE23" s="31"/>
    </row>
    <row r="24" spans="2:31">
      <c r="B24" s="31"/>
      <c r="C24" s="31" t="s">
        <v>410</v>
      </c>
      <c r="D24" s="31"/>
      <c r="E24" s="31"/>
      <c r="F24" s="49"/>
      <c r="G24" s="50"/>
      <c r="H24" s="39"/>
      <c r="M24" s="31"/>
      <c r="N24" s="31"/>
      <c r="O24" s="31"/>
      <c r="P24" s="31"/>
      <c r="Q24" s="31"/>
      <c r="Y24" s="31"/>
      <c r="Z24" s="31"/>
      <c r="AA24" s="31"/>
      <c r="AB24" s="31"/>
      <c r="AC24" s="31"/>
      <c r="AD24" s="31"/>
      <c r="AE24" s="31"/>
    </row>
    <row r="25" spans="2:31">
      <c r="B25" s="31"/>
      <c r="F25" s="31"/>
      <c r="G25" s="37"/>
      <c r="H25" s="37"/>
      <c r="M25" s="31"/>
      <c r="N25" s="31"/>
      <c r="O25" s="31"/>
      <c r="P25" s="31"/>
      <c r="Q25" s="31"/>
      <c r="Y25" s="31"/>
      <c r="Z25" s="31"/>
      <c r="AA25" s="31"/>
      <c r="AB25" s="31"/>
      <c r="AC25" s="31"/>
      <c r="AD25" s="31"/>
      <c r="AE25" s="31"/>
    </row>
    <row r="26" spans="2:31">
      <c r="B26" s="31"/>
      <c r="C26" s="31"/>
      <c r="D26" s="31"/>
      <c r="E26" s="31"/>
      <c r="F26" s="31"/>
      <c r="H26" s="31"/>
      <c r="M26" s="31"/>
      <c r="N26" s="31"/>
      <c r="O26" s="31"/>
      <c r="P26" s="31"/>
      <c r="Q26" s="31"/>
      <c r="Y26" s="31"/>
      <c r="Z26" s="31"/>
      <c r="AA26" s="31"/>
      <c r="AB26" s="31"/>
      <c r="AC26" s="31"/>
      <c r="AD26" s="31"/>
      <c r="AE26" s="31"/>
    </row>
    <row r="27" spans="2:31">
      <c r="B27" s="31"/>
      <c r="C27" s="31"/>
      <c r="D27" s="31"/>
      <c r="E27" s="51"/>
      <c r="F27" s="51"/>
      <c r="H27" s="31"/>
      <c r="M27" s="31"/>
      <c r="N27" s="31"/>
      <c r="O27" s="31"/>
      <c r="P27" s="31"/>
      <c r="Q27" s="31"/>
      <c r="Y27" s="31"/>
      <c r="Z27" s="31"/>
      <c r="AA27" s="31"/>
      <c r="AB27" s="31"/>
      <c r="AC27" s="31"/>
      <c r="AD27" s="31"/>
      <c r="AE27" s="31"/>
    </row>
    <row r="28" spans="2:31">
      <c r="B28" s="31"/>
      <c r="C28" s="31"/>
      <c r="D28" s="31"/>
      <c r="E28" s="51"/>
      <c r="F28" s="51"/>
      <c r="H28" s="31"/>
      <c r="M28" s="31"/>
      <c r="N28" s="31"/>
      <c r="O28" s="31"/>
      <c r="P28" s="31"/>
      <c r="Q28" s="31"/>
      <c r="Y28" s="31"/>
      <c r="Z28" s="31"/>
      <c r="AA28" s="31"/>
      <c r="AB28" s="31"/>
      <c r="AC28" s="31"/>
      <c r="AD28" s="31"/>
      <c r="AE28" s="31"/>
    </row>
    <row r="29" spans="2:31">
      <c r="B29" s="31"/>
      <c r="C29" s="31"/>
      <c r="E29" s="31"/>
      <c r="F29" s="31"/>
      <c r="G29" s="31"/>
      <c r="H29" s="31"/>
      <c r="M29" s="31"/>
      <c r="N29" s="31"/>
      <c r="O29" s="31"/>
      <c r="P29" s="31"/>
      <c r="Q29" s="31"/>
      <c r="Y29" s="31"/>
      <c r="Z29" s="31"/>
      <c r="AA29" s="31"/>
      <c r="AB29" s="31"/>
      <c r="AC29" s="31"/>
      <c r="AD29" s="31"/>
      <c r="AE29" s="31"/>
    </row>
    <row r="30" spans="2:31">
      <c r="B30" s="31"/>
      <c r="C30" s="31"/>
      <c r="D30" s="31"/>
      <c r="E30" s="31"/>
      <c r="F30" s="31"/>
      <c r="G30" s="31"/>
      <c r="H30" s="31"/>
      <c r="M30" s="31"/>
      <c r="N30" s="31"/>
      <c r="O30" s="31"/>
      <c r="P30" s="31"/>
      <c r="Q30" s="31"/>
      <c r="Y30" s="31"/>
      <c r="Z30" s="31"/>
      <c r="AA30" s="31"/>
      <c r="AB30" s="31"/>
      <c r="AC30" s="31"/>
      <c r="AD30" s="31"/>
      <c r="AE30" s="31"/>
    </row>
    <row r="31" spans="2:31">
      <c r="B31" s="31"/>
      <c r="C31" s="31"/>
      <c r="D31" s="31"/>
      <c r="E31" s="31"/>
      <c r="F31" s="31"/>
      <c r="G31" s="31"/>
      <c r="H31" s="31"/>
      <c r="J31" s="32"/>
      <c r="M31" s="31"/>
      <c r="N31" s="31"/>
      <c r="O31" s="31"/>
      <c r="P31" s="31"/>
      <c r="Q31" s="31"/>
      <c r="Y31" s="31"/>
      <c r="Z31" s="31"/>
      <c r="AA31" s="31"/>
      <c r="AB31" s="31"/>
      <c r="AC31" s="31"/>
      <c r="AD31" s="31"/>
      <c r="AE31" s="31"/>
    </row>
    <row r="32" spans="2:31">
      <c r="B32" s="31"/>
      <c r="C32" s="31"/>
      <c r="D32" s="31"/>
      <c r="E32" s="31"/>
      <c r="F32" s="31"/>
      <c r="H32" s="31"/>
      <c r="M32" s="31"/>
      <c r="N32" s="31"/>
      <c r="O32" s="31"/>
      <c r="P32" s="31"/>
      <c r="Q32" s="31"/>
      <c r="Y32" s="31"/>
      <c r="Z32" s="31"/>
      <c r="AA32" s="31"/>
      <c r="AB32" s="31"/>
      <c r="AC32" s="31"/>
      <c r="AD32" s="31"/>
      <c r="AE32" s="31"/>
    </row>
    <row r="33" spans="7:10" s="31" customFormat="1">
      <c r="G33" s="32"/>
      <c r="J33" s="52"/>
    </row>
    <row r="34" spans="7:10" s="31" customFormat="1">
      <c r="G34" s="32"/>
    </row>
    <row r="35" spans="7:10" s="31" customFormat="1">
      <c r="G35" s="32"/>
    </row>
    <row r="36" spans="7:10" s="31" customFormat="1">
      <c r="G36" s="32"/>
    </row>
    <row r="37" spans="7:10" s="31" customFormat="1">
      <c r="G37" s="32"/>
    </row>
    <row r="38" spans="7:10" s="31" customFormat="1">
      <c r="G38" s="32"/>
    </row>
    <row r="39" spans="7:10" s="31" customFormat="1">
      <c r="G39" s="32"/>
    </row>
    <row r="40" spans="7:10" s="31" customFormat="1">
      <c r="G40" s="32"/>
    </row>
    <row r="41" spans="7:10" s="31" customFormat="1">
      <c r="G41" s="32"/>
    </row>
    <row r="42" spans="7:10" s="31" customFormat="1">
      <c r="G42" s="32"/>
    </row>
    <row r="43" spans="7:10" s="31" customFormat="1">
      <c r="G43" s="32"/>
    </row>
    <row r="44" spans="7:10" s="31" customFormat="1">
      <c r="G44" s="32"/>
    </row>
    <row r="45" spans="7:10" s="31" customFormat="1">
      <c r="G45" s="32"/>
    </row>
    <row r="46" spans="7:10" s="31" customFormat="1">
      <c r="G46" s="32"/>
    </row>
    <row r="47" spans="7:10" s="31" customFormat="1">
      <c r="G47" s="32"/>
    </row>
    <row r="48" spans="7:10" s="31" customFormat="1">
      <c r="G48" s="32"/>
    </row>
    <row r="49" spans="7:7" s="31" customFormat="1">
      <c r="G49" s="32"/>
    </row>
    <row r="50" spans="7:7" s="31" customFormat="1">
      <c r="G50" s="32"/>
    </row>
    <row r="51" spans="7:7" s="31" customFormat="1">
      <c r="G51" s="32"/>
    </row>
    <row r="52" spans="7:7" s="31" customFormat="1">
      <c r="G52" s="32"/>
    </row>
    <row r="53" spans="7:7" s="31" customFormat="1">
      <c r="G53" s="32"/>
    </row>
    <row r="54" spans="7:7" s="31" customFormat="1">
      <c r="G54" s="32"/>
    </row>
    <row r="55" spans="7:7" s="31" customFormat="1">
      <c r="G55" s="32"/>
    </row>
    <row r="56" spans="7:7" s="31" customFormat="1">
      <c r="G56" s="32"/>
    </row>
    <row r="57" spans="7:7" s="31" customFormat="1">
      <c r="G57" s="32"/>
    </row>
    <row r="58" spans="7:7" s="31" customFormat="1">
      <c r="G58" s="32"/>
    </row>
    <row r="59" spans="7:7" s="31" customFormat="1">
      <c r="G59" s="32"/>
    </row>
    <row r="60" spans="7:7" s="31" customFormat="1">
      <c r="G60" s="32"/>
    </row>
    <row r="61" spans="7:7" s="31" customFormat="1">
      <c r="G61" s="32"/>
    </row>
    <row r="62" spans="7:7" s="31" customFormat="1">
      <c r="G62" s="32"/>
    </row>
    <row r="63" spans="7:7" s="31" customFormat="1">
      <c r="G63" s="32"/>
    </row>
    <row r="64" spans="7:7" s="31" customFormat="1">
      <c r="G64" s="32"/>
    </row>
    <row r="65" spans="3:7" s="31" customFormat="1">
      <c r="G65" s="32"/>
    </row>
    <row r="66" spans="3:7" s="31" customFormat="1">
      <c r="G66" s="32"/>
    </row>
    <row r="67" spans="3:7" s="31" customFormat="1">
      <c r="G67" s="32"/>
    </row>
    <row r="68" spans="3:7" s="31" customFormat="1">
      <c r="G68" s="32"/>
    </row>
    <row r="69" spans="3:7" s="31" customFormat="1">
      <c r="G69" s="32"/>
    </row>
    <row r="70" spans="3:7" s="31" customFormat="1">
      <c r="G70" s="32"/>
    </row>
    <row r="71" spans="3:7" s="31" customFormat="1">
      <c r="G71" s="32"/>
    </row>
    <row r="72" spans="3:7" s="31" customFormat="1">
      <c r="G72" s="32"/>
    </row>
    <row r="73" spans="3:7" s="31" customFormat="1">
      <c r="G73" s="32"/>
    </row>
    <row r="74" spans="3:7" s="31" customFormat="1">
      <c r="C74" s="32"/>
      <c r="E74" s="32"/>
      <c r="F74" s="32"/>
      <c r="G74" s="32"/>
    </row>
    <row r="75" spans="3:7" s="31" customFormat="1">
      <c r="C75" s="32"/>
      <c r="D75" s="32"/>
      <c r="E75" s="32"/>
      <c r="F75" s="32"/>
      <c r="G75" s="32"/>
    </row>
    <row r="76" spans="3:7" s="31" customFormat="1">
      <c r="C76" s="32"/>
      <c r="D76" s="32"/>
      <c r="E76" s="32"/>
      <c r="F76" s="32"/>
      <c r="G76" s="32"/>
    </row>
    <row r="77" spans="3:7" s="31" customFormat="1">
      <c r="C77" s="32"/>
      <c r="D77" s="32"/>
      <c r="E77" s="32"/>
      <c r="F77" s="32"/>
      <c r="G77" s="32"/>
    </row>
    <row r="1048573" spans="3:8">
      <c r="C1048573" s="53"/>
      <c r="D1048573" s="53"/>
      <c r="E1048573" s="53"/>
      <c r="F1048573" s="53"/>
    </row>
    <row r="1048576" spans="3:8">
      <c r="G1048576" s="53"/>
      <c r="H1048576" s="53"/>
    </row>
  </sheetData>
  <sheetProtection algorithmName="SHA-512" hashValue="Nj8kCiXjvvJ+Whup7JbOLgAIQqrkTDaC9tufDDSAUiHzIL6hW5B7hX6qdojeCLPTCjCwvTpxi078ydwXtAyGkg==" saltValue="apsaDCWAbA6rd32CWmI+QA==" spinCount="100000" sheet="1" objects="1" scenarios="1" selectLockedCells="1"/>
  <mergeCells count="13">
    <mergeCell ref="C21:D21"/>
    <mergeCell ref="C20:D20"/>
    <mergeCell ref="C6:D6"/>
    <mergeCell ref="C7:D7"/>
    <mergeCell ref="C8:D8"/>
    <mergeCell ref="C16:D16"/>
    <mergeCell ref="C13:D13"/>
    <mergeCell ref="C15:F15"/>
    <mergeCell ref="C17:D17"/>
    <mergeCell ref="C11:D11"/>
    <mergeCell ref="C10:F10"/>
    <mergeCell ref="C12:D12"/>
    <mergeCell ref="E8:F8"/>
  </mergeCells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Drop Down 1">
              <controlPr locked="0" defaultSize="0" autoLine="0" autoPict="0">
                <anchor moveWithCells="1">
                  <from>
                    <xdr:col>4</xdr:col>
                    <xdr:colOff>0</xdr:colOff>
                    <xdr:row>5</xdr:row>
                    <xdr:rowOff>0</xdr:rowOff>
                  </from>
                  <to>
                    <xdr:col>6</xdr:col>
                    <xdr:colOff>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Drop Down 2">
              <controlPr locked="0" defaultSize="0" autoLine="0" autoPict="0">
                <anchor moveWithCells="1">
                  <from>
                    <xdr:col>4</xdr:col>
                    <xdr:colOff>0</xdr:colOff>
                    <xdr:row>6</xdr:row>
                    <xdr:rowOff>0</xdr:rowOff>
                  </from>
                  <to>
                    <xdr:col>6</xdr:col>
                    <xdr:colOff>0</xdr:colOff>
                    <xdr:row>7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2:AC115"/>
  <sheetViews>
    <sheetView showGridLines="0" workbookViewId="0">
      <pane ySplit="2" topLeftCell="A3" activePane="bottomLeft" state="frozen"/>
      <selection pane="bottomLeft" activeCell="H26" sqref="H26"/>
    </sheetView>
  </sheetViews>
  <sheetFormatPr baseColWidth="10" defaultRowHeight="15"/>
  <cols>
    <col min="1" max="1" width="11.42578125" style="4" customWidth="1"/>
    <col min="2" max="2" width="3" style="4" bestFit="1" customWidth="1"/>
    <col min="3" max="3" width="11.42578125" style="4"/>
    <col min="4" max="4" width="16.140625" style="4" customWidth="1"/>
    <col min="5" max="5" width="11.42578125" style="4" bestFit="1" customWidth="1"/>
    <col min="6" max="6" width="20.28515625" style="4" bestFit="1" customWidth="1"/>
    <col min="7" max="7" width="13" style="4" bestFit="1" customWidth="1"/>
    <col min="8" max="9" width="13" style="4" customWidth="1"/>
    <col min="10" max="10" width="11.42578125" style="5"/>
    <col min="11" max="11" width="4" style="4" bestFit="1" customWidth="1"/>
    <col min="12" max="12" width="11.42578125" style="4"/>
    <col min="13" max="13" width="38.42578125" style="4" bestFit="1" customWidth="1"/>
    <col min="14" max="14" width="16.42578125" style="4" bestFit="1" customWidth="1"/>
    <col min="15" max="15" width="20.28515625" style="4" bestFit="1" customWidth="1"/>
    <col min="16" max="16" width="13" style="4" bestFit="1" customWidth="1"/>
    <col min="17" max="18" width="13" style="4" customWidth="1"/>
    <col min="19" max="19" width="11.42578125" style="4"/>
    <col min="20" max="20" width="2" style="4" bestFit="1" customWidth="1"/>
    <col min="21" max="21" width="13.85546875" style="4" bestFit="1" customWidth="1"/>
    <col min="22" max="27" width="11.42578125" style="4"/>
    <col min="28" max="28" width="12.7109375" style="4" customWidth="1"/>
    <col min="29" max="29" width="20.85546875" style="4" bestFit="1" customWidth="1"/>
    <col min="30" max="16384" width="11.42578125" style="4"/>
  </cols>
  <sheetData>
    <row r="2" spans="1:29">
      <c r="C2" s="66" t="s">
        <v>146</v>
      </c>
      <c r="D2" s="67"/>
      <c r="E2" s="67"/>
      <c r="F2" s="67"/>
      <c r="G2" s="68"/>
      <c r="H2" s="69" t="s">
        <v>232</v>
      </c>
      <c r="I2" s="71"/>
      <c r="L2" s="65" t="s">
        <v>145</v>
      </c>
      <c r="M2" s="65"/>
      <c r="N2" s="65"/>
      <c r="O2" s="65"/>
      <c r="P2" s="65"/>
      <c r="Q2" s="69" t="s">
        <v>232</v>
      </c>
      <c r="R2" s="71"/>
      <c r="T2" s="72" t="s">
        <v>237</v>
      </c>
      <c r="U2" s="73"/>
      <c r="W2" s="69" t="s">
        <v>232</v>
      </c>
      <c r="X2" s="70"/>
      <c r="Y2" s="70"/>
      <c r="Z2" s="71"/>
      <c r="AB2" s="62" t="s">
        <v>240</v>
      </c>
      <c r="AC2" s="62"/>
    </row>
    <row r="3" spans="1:29">
      <c r="C3" s="6" t="s">
        <v>151</v>
      </c>
      <c r="D3" s="6" t="s">
        <v>148</v>
      </c>
      <c r="E3" s="6" t="s">
        <v>149</v>
      </c>
      <c r="F3" s="6" t="s">
        <v>150</v>
      </c>
      <c r="G3" s="6" t="s">
        <v>147</v>
      </c>
      <c r="H3" s="6" t="s">
        <v>235</v>
      </c>
      <c r="I3" s="6" t="s">
        <v>236</v>
      </c>
      <c r="L3" s="6" t="s">
        <v>151</v>
      </c>
      <c r="M3" s="6" t="s">
        <v>148</v>
      </c>
      <c r="N3" s="6" t="s">
        <v>149</v>
      </c>
      <c r="O3" s="6" t="s">
        <v>150</v>
      </c>
      <c r="P3" s="6" t="s">
        <v>147</v>
      </c>
      <c r="Q3" s="6" t="s">
        <v>235</v>
      </c>
      <c r="R3" s="6" t="s">
        <v>236</v>
      </c>
      <c r="T3" s="7">
        <v>1</v>
      </c>
      <c r="U3" s="8" t="s">
        <v>227</v>
      </c>
      <c r="W3" s="69" t="s">
        <v>233</v>
      </c>
      <c r="X3" s="71"/>
      <c r="Y3" s="69" t="s">
        <v>234</v>
      </c>
      <c r="Z3" s="71"/>
      <c r="AB3" s="9" t="str">
        <f>VLOOKUP(CALCULADORA!E6,'I. INY-EXT'!$B$4:$G$30,5,FALSE)</f>
        <v>Reforma</v>
      </c>
      <c r="AC3" s="9" t="str">
        <f>VLOOKUP(CALCULADORA!E7,'I. INY-EXT'!$K$4:$P$115,5,FALSE)</f>
        <v>Chihuahua</v>
      </c>
    </row>
    <row r="4" spans="1:29">
      <c r="A4" s="4" t="str">
        <f t="shared" ref="A4:A27" si="0">CONCATENATE(E4," - ",D4)</f>
        <v>CHIAPAS - CHIAPAS - CACTUS100</v>
      </c>
      <c r="B4" s="10">
        <v>1</v>
      </c>
      <c r="C4" s="11" t="s">
        <v>45</v>
      </c>
      <c r="D4" s="11" t="s">
        <v>381</v>
      </c>
      <c r="E4" s="11" t="s">
        <v>380</v>
      </c>
      <c r="F4" s="11" t="s">
        <v>158</v>
      </c>
      <c r="G4" s="12" t="s">
        <v>46</v>
      </c>
      <c r="H4" s="11">
        <v>41.5</v>
      </c>
      <c r="I4" s="11">
        <v>6</v>
      </c>
      <c r="J4" s="4"/>
      <c r="K4" s="10">
        <v>1</v>
      </c>
      <c r="L4" s="11" t="s">
        <v>130</v>
      </c>
      <c r="M4" s="11" t="s">
        <v>315</v>
      </c>
      <c r="N4" s="11" t="s">
        <v>131</v>
      </c>
      <c r="O4" s="11" t="s">
        <v>171</v>
      </c>
      <c r="P4" s="12" t="s">
        <v>53</v>
      </c>
      <c r="Q4" s="11">
        <v>27.5</v>
      </c>
      <c r="R4" s="11">
        <v>12</v>
      </c>
      <c r="T4" s="7">
        <v>2</v>
      </c>
      <c r="U4" s="8" t="s">
        <v>228</v>
      </c>
      <c r="W4" s="6" t="s">
        <v>235</v>
      </c>
      <c r="X4" s="6" t="s">
        <v>236</v>
      </c>
      <c r="Y4" s="6" t="s">
        <v>235</v>
      </c>
      <c r="Z4" s="6" t="s">
        <v>236</v>
      </c>
      <c r="AB4" s="63" t="str">
        <f>+AB3&amp;"-"&amp;AC3</f>
        <v>Reforma-Chihuahua</v>
      </c>
      <c r="AC4" s="64"/>
    </row>
    <row r="5" spans="1:29">
      <c r="A5" s="4" t="str">
        <f t="shared" si="0"/>
        <v>CHIHUAHUA - CHIHUAHUA - GLORIADIOS</v>
      </c>
      <c r="B5" s="10">
        <v>2</v>
      </c>
      <c r="C5" s="13" t="s">
        <v>39</v>
      </c>
      <c r="D5" s="13" t="s">
        <v>404</v>
      </c>
      <c r="E5" s="11" t="s">
        <v>95</v>
      </c>
      <c r="F5" s="11" t="s">
        <v>210</v>
      </c>
      <c r="G5" s="14" t="s">
        <v>40</v>
      </c>
      <c r="H5" s="11">
        <v>21.5</v>
      </c>
      <c r="I5" s="11">
        <v>27.9</v>
      </c>
      <c r="J5" s="4"/>
      <c r="K5" s="10">
        <v>2</v>
      </c>
      <c r="L5" s="13" t="s">
        <v>103</v>
      </c>
      <c r="M5" s="11" t="s">
        <v>369</v>
      </c>
      <c r="N5" s="11" t="s">
        <v>95</v>
      </c>
      <c r="O5" s="11" t="s">
        <v>211</v>
      </c>
      <c r="P5" s="14" t="s">
        <v>40</v>
      </c>
      <c r="Q5" s="11">
        <v>21</v>
      </c>
      <c r="R5" s="11">
        <v>23</v>
      </c>
      <c r="W5" s="8">
        <f>+VLOOKUP(CALCULADORA!$E$6,'I. INY-EXT'!B4:$I$30,7,FALSE)</f>
        <v>41.5</v>
      </c>
      <c r="X5" s="8">
        <f>+VLOOKUP(CALCULADORA!$E$6,'I. INY-EXT'!B4:$I$30,8,FALSE)</f>
        <v>6</v>
      </c>
      <c r="Y5" s="8">
        <f>+VLOOKUP(CALCULADORA!$E$7,K4:R115,7,FALSE)</f>
        <v>21.6</v>
      </c>
      <c r="Z5" s="8">
        <f>+VLOOKUP(CALCULADORA!$E$7,K4:R115,8,FALSE)</f>
        <v>23.2</v>
      </c>
    </row>
    <row r="6" spans="1:29">
      <c r="A6" s="4" t="str">
        <f t="shared" si="0"/>
        <v>COAHUILA - COAHUILA - INYMONCLOVA</v>
      </c>
      <c r="B6" s="10">
        <v>3</v>
      </c>
      <c r="C6" s="13" t="s">
        <v>12</v>
      </c>
      <c r="D6" s="13" t="s">
        <v>390</v>
      </c>
      <c r="E6" s="11" t="s">
        <v>267</v>
      </c>
      <c r="F6" s="11" t="s">
        <v>175</v>
      </c>
      <c r="G6" s="14" t="s">
        <v>220</v>
      </c>
      <c r="H6" s="11">
        <v>28.6</v>
      </c>
      <c r="I6" s="11">
        <v>20.5</v>
      </c>
      <c r="J6" s="4"/>
      <c r="K6" s="10">
        <v>3</v>
      </c>
      <c r="L6" s="13" t="s">
        <v>106</v>
      </c>
      <c r="M6" s="11" t="s">
        <v>372</v>
      </c>
      <c r="N6" s="11" t="s">
        <v>95</v>
      </c>
      <c r="O6" s="11" t="s">
        <v>168</v>
      </c>
      <c r="P6" s="14" t="s">
        <v>40</v>
      </c>
      <c r="Q6" s="11">
        <v>21.6</v>
      </c>
      <c r="R6" s="11">
        <v>23.2</v>
      </c>
    </row>
    <row r="7" spans="1:29">
      <c r="A7" s="4" t="str">
        <f t="shared" si="0"/>
        <v>JALISCO - JALISCO - ELCASTILLOINY</v>
      </c>
      <c r="B7" s="10">
        <v>4</v>
      </c>
      <c r="C7" s="13" t="s">
        <v>55</v>
      </c>
      <c r="D7" s="13" t="s">
        <v>385</v>
      </c>
      <c r="E7" s="11" t="s">
        <v>262</v>
      </c>
      <c r="F7" s="11" t="s">
        <v>178</v>
      </c>
      <c r="G7" s="14" t="s">
        <v>53</v>
      </c>
      <c r="H7" s="11">
        <v>25.9</v>
      </c>
      <c r="I7" s="11">
        <v>9.6999999999999993</v>
      </c>
      <c r="J7" s="4"/>
      <c r="K7" s="10">
        <v>4</v>
      </c>
      <c r="L7" s="13" t="s">
        <v>112</v>
      </c>
      <c r="M7" s="11" t="s">
        <v>378</v>
      </c>
      <c r="N7" s="11" t="s">
        <v>95</v>
      </c>
      <c r="O7" s="11" t="s">
        <v>168</v>
      </c>
      <c r="P7" s="14" t="s">
        <v>40</v>
      </c>
      <c r="Q7" s="11">
        <v>21.6</v>
      </c>
      <c r="R7" s="11">
        <v>23.2</v>
      </c>
    </row>
    <row r="8" spans="1:29">
      <c r="A8" s="4" t="str">
        <f t="shared" si="0"/>
        <v>NUEVO LEÓN - NUEVO LEÓN - CULEBRA</v>
      </c>
      <c r="B8" s="10">
        <v>5</v>
      </c>
      <c r="C8" s="13" t="s">
        <v>2</v>
      </c>
      <c r="D8" s="13" t="s">
        <v>386</v>
      </c>
      <c r="E8" s="11" t="s">
        <v>265</v>
      </c>
      <c r="F8" s="11" t="s">
        <v>152</v>
      </c>
      <c r="G8" s="14" t="s">
        <v>220</v>
      </c>
      <c r="H8" s="11">
        <v>32.299999999999997</v>
      </c>
      <c r="I8" s="11">
        <v>18.7</v>
      </c>
      <c r="J8" s="4"/>
      <c r="K8" s="10">
        <v>5</v>
      </c>
      <c r="L8" s="13" t="s">
        <v>111</v>
      </c>
      <c r="M8" s="11" t="s">
        <v>377</v>
      </c>
      <c r="N8" s="11" t="s">
        <v>95</v>
      </c>
      <c r="O8" s="11" t="s">
        <v>168</v>
      </c>
      <c r="P8" s="14" t="s">
        <v>40</v>
      </c>
      <c r="Q8" s="11">
        <v>21.6</v>
      </c>
      <c r="R8" s="11">
        <v>23.2</v>
      </c>
    </row>
    <row r="9" spans="1:29">
      <c r="A9" s="4" t="str">
        <f t="shared" si="0"/>
        <v>NUEVO LEÓN - NUEVO LEÓN - MAREOGRAFO</v>
      </c>
      <c r="B9" s="10">
        <v>6</v>
      </c>
      <c r="C9" s="13" t="s">
        <v>29</v>
      </c>
      <c r="D9" s="13" t="s">
        <v>395</v>
      </c>
      <c r="E9" s="15" t="s">
        <v>265</v>
      </c>
      <c r="F9" s="15" t="s">
        <v>154</v>
      </c>
      <c r="G9" s="14" t="s">
        <v>220</v>
      </c>
      <c r="H9" s="11">
        <v>32.1</v>
      </c>
      <c r="I9" s="11">
        <v>18.2</v>
      </c>
      <c r="J9" s="4"/>
      <c r="K9" s="10">
        <v>6</v>
      </c>
      <c r="L9" s="13" t="s">
        <v>94</v>
      </c>
      <c r="M9" s="11" t="s">
        <v>363</v>
      </c>
      <c r="N9" s="11" t="s">
        <v>95</v>
      </c>
      <c r="O9" s="11" t="s">
        <v>168</v>
      </c>
      <c r="P9" s="14" t="s">
        <v>40</v>
      </c>
      <c r="Q9" s="11">
        <v>21.6</v>
      </c>
      <c r="R9" s="11">
        <v>23.2</v>
      </c>
    </row>
    <row r="10" spans="1:29">
      <c r="A10" s="4" t="str">
        <f t="shared" si="0"/>
        <v>NUEVO LEÓN - NUEVO LEÓN - RAMONES</v>
      </c>
      <c r="B10" s="10">
        <v>7</v>
      </c>
      <c r="C10" s="13" t="s">
        <v>43</v>
      </c>
      <c r="D10" s="13" t="s">
        <v>396</v>
      </c>
      <c r="E10" s="11" t="s">
        <v>265</v>
      </c>
      <c r="F10" s="11" t="s">
        <v>187</v>
      </c>
      <c r="G10" s="14" t="s">
        <v>220</v>
      </c>
      <c r="H10" s="11">
        <v>31.7</v>
      </c>
      <c r="I10" s="11">
        <v>18.3</v>
      </c>
      <c r="J10" s="4"/>
      <c r="K10" s="10">
        <v>7</v>
      </c>
      <c r="L10" s="13" t="s">
        <v>104</v>
      </c>
      <c r="M10" s="11" t="s">
        <v>370</v>
      </c>
      <c r="N10" s="11" t="s">
        <v>95</v>
      </c>
      <c r="O10" s="11" t="s">
        <v>168</v>
      </c>
      <c r="P10" s="14" t="s">
        <v>40</v>
      </c>
      <c r="Q10" s="11">
        <v>21.6</v>
      </c>
      <c r="R10" s="11">
        <v>23.2</v>
      </c>
    </row>
    <row r="11" spans="1:29">
      <c r="A11" s="4" t="str">
        <f t="shared" si="0"/>
        <v>QUERÉTARO - QUERÉTARO - INYTGNHELSAUZ</v>
      </c>
      <c r="B11" s="10">
        <v>8</v>
      </c>
      <c r="C11" s="16" t="s">
        <v>52</v>
      </c>
      <c r="D11" s="16" t="s">
        <v>384</v>
      </c>
      <c r="E11" s="11" t="s">
        <v>258</v>
      </c>
      <c r="F11" s="11" t="s">
        <v>166</v>
      </c>
      <c r="G11" s="14" t="s">
        <v>53</v>
      </c>
      <c r="H11" s="11">
        <v>30.7</v>
      </c>
      <c r="I11" s="11">
        <v>9.6</v>
      </c>
      <c r="J11" s="4"/>
      <c r="K11" s="10">
        <v>8</v>
      </c>
      <c r="L11" s="13" t="s">
        <v>96</v>
      </c>
      <c r="M11" s="11" t="s">
        <v>364</v>
      </c>
      <c r="N11" s="11" t="s">
        <v>95</v>
      </c>
      <c r="O11" s="11" t="s">
        <v>169</v>
      </c>
      <c r="P11" s="14" t="s">
        <v>40</v>
      </c>
      <c r="Q11" s="11">
        <v>23</v>
      </c>
      <c r="R11" s="11">
        <v>22.7</v>
      </c>
    </row>
    <row r="12" spans="1:29">
      <c r="A12" s="4" t="str">
        <f t="shared" si="0"/>
        <v>TABASCO - TABASCO - CACTUSNVOPMX</v>
      </c>
      <c r="B12" s="10">
        <v>9</v>
      </c>
      <c r="C12" s="13" t="s">
        <v>48</v>
      </c>
      <c r="D12" s="13" t="s">
        <v>382</v>
      </c>
      <c r="E12" s="11" t="s">
        <v>256</v>
      </c>
      <c r="F12" s="11" t="s">
        <v>1</v>
      </c>
      <c r="G12" s="14" t="s">
        <v>46</v>
      </c>
      <c r="H12" s="11">
        <v>42</v>
      </c>
      <c r="I12" s="11">
        <v>6</v>
      </c>
      <c r="J12" s="4"/>
      <c r="K12" s="10">
        <v>9</v>
      </c>
      <c r="L12" s="13" t="s">
        <v>99</v>
      </c>
      <c r="M12" s="11" t="s">
        <v>405</v>
      </c>
      <c r="N12" s="15" t="s">
        <v>95</v>
      </c>
      <c r="O12" s="15" t="s">
        <v>210</v>
      </c>
      <c r="P12" s="14" t="s">
        <v>40</v>
      </c>
      <c r="Q12" s="11">
        <v>21.5</v>
      </c>
      <c r="R12" s="11">
        <v>27.9</v>
      </c>
    </row>
    <row r="13" spans="1:29">
      <c r="A13" s="4" t="str">
        <f t="shared" si="0"/>
        <v>TABASCO - TABASCO - LAVENTA</v>
      </c>
      <c r="B13" s="10">
        <v>10</v>
      </c>
      <c r="C13" s="13" t="s">
        <v>50</v>
      </c>
      <c r="D13" s="13" t="s">
        <v>383</v>
      </c>
      <c r="E13" s="11" t="s">
        <v>256</v>
      </c>
      <c r="F13" s="11" t="s">
        <v>159</v>
      </c>
      <c r="G13" s="14" t="s">
        <v>46</v>
      </c>
      <c r="H13" s="11">
        <v>41.2</v>
      </c>
      <c r="I13" s="11">
        <v>6</v>
      </c>
      <c r="J13" s="4"/>
      <c r="K13" s="10">
        <v>10</v>
      </c>
      <c r="L13" s="16" t="s">
        <v>108</v>
      </c>
      <c r="M13" s="11" t="s">
        <v>374</v>
      </c>
      <c r="N13" s="11" t="s">
        <v>267</v>
      </c>
      <c r="O13" s="11" t="s">
        <v>241</v>
      </c>
      <c r="P13" s="17" t="s">
        <v>40</v>
      </c>
      <c r="Q13" s="11">
        <v>25.8</v>
      </c>
      <c r="R13" s="11">
        <v>18.5</v>
      </c>
    </row>
    <row r="14" spans="1:29">
      <c r="A14" s="4" t="str">
        <f t="shared" si="0"/>
        <v>TAMAULIPAS - TAMAULIPAS - CAMPONEJO</v>
      </c>
      <c r="B14" s="10">
        <v>11</v>
      </c>
      <c r="C14" s="13" t="s">
        <v>27</v>
      </c>
      <c r="D14" s="13" t="s">
        <v>394</v>
      </c>
      <c r="E14" s="11" t="s">
        <v>266</v>
      </c>
      <c r="F14" s="11" t="s">
        <v>153</v>
      </c>
      <c r="G14" s="14" t="s">
        <v>220</v>
      </c>
      <c r="H14" s="11">
        <v>34</v>
      </c>
      <c r="I14" s="11">
        <v>15</v>
      </c>
      <c r="J14" s="4"/>
      <c r="K14" s="10">
        <v>11</v>
      </c>
      <c r="L14" s="13" t="s">
        <v>110</v>
      </c>
      <c r="M14" s="11" t="s">
        <v>376</v>
      </c>
      <c r="N14" s="11" t="s">
        <v>267</v>
      </c>
      <c r="O14" s="11" t="s">
        <v>241</v>
      </c>
      <c r="P14" s="14" t="s">
        <v>40</v>
      </c>
      <c r="Q14" s="11">
        <v>25.8</v>
      </c>
      <c r="R14" s="11">
        <v>18.5</v>
      </c>
    </row>
    <row r="15" spans="1:29">
      <c r="A15" s="4" t="str">
        <f t="shared" si="0"/>
        <v>TAMAULIPAS - TAMAULIPAS - IMPCORAL</v>
      </c>
      <c r="B15" s="10">
        <v>12</v>
      </c>
      <c r="C15" s="13" t="s">
        <v>5</v>
      </c>
      <c r="D15" s="13" t="s">
        <v>387</v>
      </c>
      <c r="E15" s="11" t="s">
        <v>266</v>
      </c>
      <c r="F15" s="11" t="s">
        <v>157</v>
      </c>
      <c r="G15" s="14" t="s">
        <v>220</v>
      </c>
      <c r="H15" s="11">
        <v>33.6</v>
      </c>
      <c r="I15" s="11">
        <v>19</v>
      </c>
      <c r="J15" s="4"/>
      <c r="K15" s="10">
        <v>12</v>
      </c>
      <c r="L15" s="13" t="s">
        <v>87</v>
      </c>
      <c r="M15" s="11" t="s">
        <v>352</v>
      </c>
      <c r="N15" s="11" t="s">
        <v>267</v>
      </c>
      <c r="O15" s="11" t="s">
        <v>206</v>
      </c>
      <c r="P15" s="14" t="s">
        <v>220</v>
      </c>
      <c r="Q15" s="11">
        <v>29</v>
      </c>
      <c r="R15" s="11">
        <v>18.399999999999999</v>
      </c>
    </row>
    <row r="16" spans="1:29">
      <c r="A16" s="4" t="str">
        <f t="shared" si="0"/>
        <v>TAMAULIPAS - TAMAULIPAS - IMPENERGT</v>
      </c>
      <c r="B16" s="10">
        <v>13</v>
      </c>
      <c r="C16" s="13" t="s">
        <v>37</v>
      </c>
      <c r="D16" s="13" t="s">
        <v>397</v>
      </c>
      <c r="E16" s="11" t="s">
        <v>266</v>
      </c>
      <c r="F16" s="11" t="s">
        <v>157</v>
      </c>
      <c r="G16" s="14" t="s">
        <v>220</v>
      </c>
      <c r="H16" s="11">
        <v>33.6</v>
      </c>
      <c r="I16" s="11">
        <v>19</v>
      </c>
      <c r="J16" s="4"/>
      <c r="K16" s="10">
        <v>13</v>
      </c>
      <c r="L16" s="13" t="s">
        <v>57</v>
      </c>
      <c r="M16" s="11" t="s">
        <v>326</v>
      </c>
      <c r="N16" s="11" t="s">
        <v>267</v>
      </c>
      <c r="O16" s="11" t="s">
        <v>175</v>
      </c>
      <c r="P16" s="14" t="s">
        <v>220</v>
      </c>
      <c r="Q16" s="11">
        <v>28.6</v>
      </c>
      <c r="R16" s="11">
        <v>20.5</v>
      </c>
    </row>
    <row r="17" spans="1:18">
      <c r="A17" s="4" t="str">
        <f t="shared" si="0"/>
        <v>TAMAULIPAS - TAMAULIPAS - IMPTENNESSEE</v>
      </c>
      <c r="B17" s="10">
        <v>14</v>
      </c>
      <c r="C17" s="13" t="s">
        <v>8</v>
      </c>
      <c r="D17" s="13" t="s">
        <v>388</v>
      </c>
      <c r="E17" s="11" t="s">
        <v>266</v>
      </c>
      <c r="F17" s="11" t="s">
        <v>157</v>
      </c>
      <c r="G17" s="14" t="s">
        <v>220</v>
      </c>
      <c r="H17" s="11">
        <v>33.6</v>
      </c>
      <c r="I17" s="11">
        <v>19</v>
      </c>
      <c r="J17" s="4"/>
      <c r="K17" s="10">
        <v>14</v>
      </c>
      <c r="L17" s="13" t="s">
        <v>100</v>
      </c>
      <c r="M17" s="15" t="s">
        <v>366</v>
      </c>
      <c r="N17" s="11" t="s">
        <v>267</v>
      </c>
      <c r="O17" s="11" t="s">
        <v>186</v>
      </c>
      <c r="P17" s="14" t="s">
        <v>40</v>
      </c>
      <c r="Q17" s="11">
        <v>25.6</v>
      </c>
      <c r="R17" s="11">
        <v>18</v>
      </c>
    </row>
    <row r="18" spans="1:18">
      <c r="A18" s="4" t="str">
        <f t="shared" si="0"/>
        <v>TAMAULIPAS - TAMAULIPAS - IMPTETCO</v>
      </c>
      <c r="B18" s="10">
        <v>15</v>
      </c>
      <c r="C18" s="13" t="s">
        <v>10</v>
      </c>
      <c r="D18" s="13" t="s">
        <v>389</v>
      </c>
      <c r="E18" s="11" t="s">
        <v>266</v>
      </c>
      <c r="F18" s="11" t="s">
        <v>157</v>
      </c>
      <c r="G18" s="14" t="s">
        <v>220</v>
      </c>
      <c r="H18" s="11">
        <v>33.6</v>
      </c>
      <c r="I18" s="11">
        <v>19</v>
      </c>
      <c r="J18" s="4"/>
      <c r="K18" s="10">
        <v>15</v>
      </c>
      <c r="L18" s="13" t="s">
        <v>101</v>
      </c>
      <c r="M18" s="11" t="s">
        <v>367</v>
      </c>
      <c r="N18" s="11" t="s">
        <v>267</v>
      </c>
      <c r="O18" s="11" t="s">
        <v>174</v>
      </c>
      <c r="P18" s="14" t="s">
        <v>40</v>
      </c>
      <c r="Q18" s="11">
        <v>25.5</v>
      </c>
      <c r="R18" s="11">
        <v>20.7</v>
      </c>
    </row>
    <row r="19" spans="1:18">
      <c r="A19" s="4" t="str">
        <f t="shared" si="0"/>
        <v>TAMAULIPAS - TAMAULIPAS - INYBURGOS</v>
      </c>
      <c r="B19" s="10">
        <v>16</v>
      </c>
      <c r="C19" s="13" t="s">
        <v>35</v>
      </c>
      <c r="D19" s="13" t="s">
        <v>399</v>
      </c>
      <c r="E19" s="11" t="s">
        <v>266</v>
      </c>
      <c r="F19" s="11" t="s">
        <v>157</v>
      </c>
      <c r="G19" s="14" t="s">
        <v>220</v>
      </c>
      <c r="H19" s="11">
        <v>33.6</v>
      </c>
      <c r="I19" s="11">
        <v>19</v>
      </c>
      <c r="J19" s="4"/>
      <c r="K19" s="10">
        <v>16</v>
      </c>
      <c r="L19" s="13" t="s">
        <v>61</v>
      </c>
      <c r="M19" s="11" t="s">
        <v>330</v>
      </c>
      <c r="N19" s="11" t="s">
        <v>267</v>
      </c>
      <c r="O19" s="11" t="s">
        <v>206</v>
      </c>
      <c r="P19" s="14" t="s">
        <v>220</v>
      </c>
      <c r="Q19" s="11">
        <v>29</v>
      </c>
      <c r="R19" s="11">
        <v>18.399999999999999</v>
      </c>
    </row>
    <row r="20" spans="1:18">
      <c r="A20" s="4" t="str">
        <f t="shared" si="0"/>
        <v>TAMAULIPAS - TAMAULIPAS - KMMTYINY</v>
      </c>
      <c r="B20" s="10">
        <v>17</v>
      </c>
      <c r="C20" s="13" t="s">
        <v>14</v>
      </c>
      <c r="D20" s="13" t="s">
        <v>391</v>
      </c>
      <c r="E20" s="11" t="s">
        <v>266</v>
      </c>
      <c r="F20" s="11" t="s">
        <v>212</v>
      </c>
      <c r="G20" s="14" t="s">
        <v>220</v>
      </c>
      <c r="H20" s="11">
        <v>32.5</v>
      </c>
      <c r="I20" s="11">
        <v>19.5</v>
      </c>
      <c r="J20" s="4"/>
      <c r="K20" s="10">
        <v>17</v>
      </c>
      <c r="L20" s="13" t="s">
        <v>64</v>
      </c>
      <c r="M20" s="11" t="s">
        <v>333</v>
      </c>
      <c r="N20" s="11" t="s">
        <v>267</v>
      </c>
      <c r="O20" s="11" t="s">
        <v>206</v>
      </c>
      <c r="P20" s="14" t="s">
        <v>220</v>
      </c>
      <c r="Q20" s="11">
        <v>29</v>
      </c>
      <c r="R20" s="11">
        <v>18.399999999999999</v>
      </c>
    </row>
    <row r="21" spans="1:18">
      <c r="A21" s="4" t="str">
        <f t="shared" si="0"/>
        <v>TAMAULIPAS - TAMAULIPAS - LNGALTINY</v>
      </c>
      <c r="B21" s="10">
        <v>18</v>
      </c>
      <c r="C21" s="13" t="s">
        <v>25</v>
      </c>
      <c r="D21" s="13" t="s">
        <v>393</v>
      </c>
      <c r="E21" s="11" t="s">
        <v>266</v>
      </c>
      <c r="F21" s="11" t="s">
        <v>184</v>
      </c>
      <c r="G21" s="14" t="s">
        <v>220</v>
      </c>
      <c r="H21" s="11">
        <v>34.200000000000003</v>
      </c>
      <c r="I21" s="11">
        <v>13.3</v>
      </c>
      <c r="J21" s="4"/>
      <c r="K21" s="10">
        <v>18</v>
      </c>
      <c r="L21" s="13" t="s">
        <v>102</v>
      </c>
      <c r="M21" s="11" t="s">
        <v>368</v>
      </c>
      <c r="N21" s="15" t="s">
        <v>267</v>
      </c>
      <c r="O21" s="15" t="s">
        <v>186</v>
      </c>
      <c r="P21" s="14" t="s">
        <v>40</v>
      </c>
      <c r="Q21" s="11">
        <v>25.6</v>
      </c>
      <c r="R21" s="11">
        <v>18</v>
      </c>
    </row>
    <row r="22" spans="1:18">
      <c r="A22" s="4" t="str">
        <f t="shared" si="0"/>
        <v>VERACRUZ - VERACRUZ - CPG_POZARICA</v>
      </c>
      <c r="B22" s="10">
        <v>19</v>
      </c>
      <c r="C22" s="13" t="s">
        <v>31</v>
      </c>
      <c r="D22" s="13" t="s">
        <v>398</v>
      </c>
      <c r="E22" s="11" t="s">
        <v>70</v>
      </c>
      <c r="F22" s="11" t="s">
        <v>156</v>
      </c>
      <c r="G22" s="14" t="s">
        <v>220</v>
      </c>
      <c r="H22" s="11">
        <v>34.9</v>
      </c>
      <c r="I22" s="11">
        <v>10</v>
      </c>
      <c r="J22" s="4"/>
      <c r="K22" s="10">
        <v>19</v>
      </c>
      <c r="L22" s="13" t="s">
        <v>105</v>
      </c>
      <c r="M22" s="11" t="s">
        <v>371</v>
      </c>
      <c r="N22" s="11" t="s">
        <v>98</v>
      </c>
      <c r="O22" s="11" t="s">
        <v>185</v>
      </c>
      <c r="P22" s="14" t="s">
        <v>40</v>
      </c>
      <c r="Q22" s="11">
        <v>25.6</v>
      </c>
      <c r="R22" s="11">
        <v>18</v>
      </c>
    </row>
    <row r="23" spans="1:18">
      <c r="A23" s="4" t="str">
        <f t="shared" si="0"/>
        <v>VERACRUZ - VERACRUZ - MATAPIONCHE</v>
      </c>
      <c r="B23" s="10">
        <v>20</v>
      </c>
      <c r="C23" s="13" t="s">
        <v>33</v>
      </c>
      <c r="D23" s="13" t="s">
        <v>403</v>
      </c>
      <c r="E23" s="11" t="s">
        <v>70</v>
      </c>
      <c r="F23" s="11" t="s">
        <v>161</v>
      </c>
      <c r="G23" s="14" t="s">
        <v>220</v>
      </c>
      <c r="H23" s="11">
        <v>36.9</v>
      </c>
      <c r="I23" s="11">
        <v>6.9</v>
      </c>
      <c r="J23" s="4"/>
      <c r="K23" s="10">
        <v>20</v>
      </c>
      <c r="L23" s="13" t="s">
        <v>109</v>
      </c>
      <c r="M23" s="11" t="s">
        <v>375</v>
      </c>
      <c r="N23" s="11" t="s">
        <v>98</v>
      </c>
      <c r="O23" s="11" t="s">
        <v>185</v>
      </c>
      <c r="P23" s="14" t="s">
        <v>40</v>
      </c>
      <c r="Q23" s="11">
        <v>25.5</v>
      </c>
      <c r="R23" s="11">
        <v>18</v>
      </c>
    </row>
    <row r="24" spans="1:18">
      <c r="A24" s="4" t="str">
        <f t="shared" si="0"/>
        <v>VERACRUZ - VERACRUZ - PEPCOCUITE</v>
      </c>
      <c r="B24" s="10">
        <v>21</v>
      </c>
      <c r="C24" s="13" t="s">
        <v>17</v>
      </c>
      <c r="D24" s="13" t="s">
        <v>400</v>
      </c>
      <c r="E24" s="11" t="s">
        <v>70</v>
      </c>
      <c r="F24" s="11" t="s">
        <v>231</v>
      </c>
      <c r="G24" s="14" t="s">
        <v>220</v>
      </c>
      <c r="H24" s="11">
        <v>36.9</v>
      </c>
      <c r="I24" s="11">
        <v>6.9</v>
      </c>
      <c r="J24" s="4"/>
      <c r="K24" s="10">
        <v>21</v>
      </c>
      <c r="L24" s="13" t="s">
        <v>107</v>
      </c>
      <c r="M24" s="11" t="s">
        <v>373</v>
      </c>
      <c r="N24" s="11" t="s">
        <v>98</v>
      </c>
      <c r="O24" s="11" t="s">
        <v>185</v>
      </c>
      <c r="P24" s="14" t="s">
        <v>40</v>
      </c>
      <c r="Q24" s="11">
        <v>25.5</v>
      </c>
      <c r="R24" s="11">
        <v>18</v>
      </c>
    </row>
    <row r="25" spans="1:18">
      <c r="A25" s="4" t="str">
        <f t="shared" si="0"/>
        <v>VERACRUZ - VERACRUZ - PEPMENDOZA</v>
      </c>
      <c r="B25" s="10">
        <v>22</v>
      </c>
      <c r="C25" s="13" t="s">
        <v>21</v>
      </c>
      <c r="D25" s="13" t="s">
        <v>402</v>
      </c>
      <c r="E25" s="11" t="s">
        <v>70</v>
      </c>
      <c r="F25" s="11" t="s">
        <v>193</v>
      </c>
      <c r="G25" s="14" t="s">
        <v>220</v>
      </c>
      <c r="H25" s="11">
        <v>35.799999999999997</v>
      </c>
      <c r="I25" s="11">
        <v>7</v>
      </c>
      <c r="J25" s="4"/>
      <c r="K25" s="10">
        <v>22</v>
      </c>
      <c r="L25" s="13" t="s">
        <v>97</v>
      </c>
      <c r="M25" s="11" t="s">
        <v>365</v>
      </c>
      <c r="N25" s="11" t="s">
        <v>98</v>
      </c>
      <c r="O25" s="11" t="s">
        <v>170</v>
      </c>
      <c r="P25" s="14" t="s">
        <v>40</v>
      </c>
      <c r="Q25" s="11">
        <v>24</v>
      </c>
      <c r="R25" s="11">
        <v>16</v>
      </c>
    </row>
    <row r="26" spans="1:18">
      <c r="A26" s="4" t="str">
        <f t="shared" si="0"/>
        <v>VERACRUZ - VERACRUZ - PLAYUELA</v>
      </c>
      <c r="B26" s="10">
        <v>23</v>
      </c>
      <c r="C26" s="13" t="s">
        <v>19</v>
      </c>
      <c r="D26" s="13" t="s">
        <v>401</v>
      </c>
      <c r="E26" s="11" t="s">
        <v>70</v>
      </c>
      <c r="F26" s="11" t="s">
        <v>160</v>
      </c>
      <c r="G26" s="14" t="s">
        <v>220</v>
      </c>
      <c r="H26" s="11">
        <v>37</v>
      </c>
      <c r="I26" s="11">
        <v>7.6</v>
      </c>
      <c r="J26" s="4"/>
      <c r="K26" s="10">
        <v>23</v>
      </c>
      <c r="L26" s="13" t="s">
        <v>24</v>
      </c>
      <c r="M26" s="15" t="s">
        <v>291</v>
      </c>
      <c r="N26" s="11" t="s">
        <v>259</v>
      </c>
      <c r="O26" s="11" t="s">
        <v>180</v>
      </c>
      <c r="P26" s="14" t="s">
        <v>1</v>
      </c>
      <c r="Q26" s="11">
        <v>32.799999999999997</v>
      </c>
      <c r="R26" s="11">
        <v>8</v>
      </c>
    </row>
    <row r="27" spans="1:18">
      <c r="A27" s="4" t="str">
        <f t="shared" si="0"/>
        <v>VERACRUZ - VERACRUZ - RAUDAL</v>
      </c>
      <c r="B27" s="10">
        <v>24</v>
      </c>
      <c r="C27" s="13" t="s">
        <v>23</v>
      </c>
      <c r="D27" s="13" t="s">
        <v>392</v>
      </c>
      <c r="E27" s="11" t="s">
        <v>70</v>
      </c>
      <c r="F27" s="11" t="s">
        <v>213</v>
      </c>
      <c r="G27" s="14" t="s">
        <v>220</v>
      </c>
      <c r="H27" s="11">
        <v>34.9</v>
      </c>
      <c r="I27" s="11">
        <v>10</v>
      </c>
      <c r="J27" s="4"/>
      <c r="K27" s="10">
        <v>24</v>
      </c>
      <c r="L27" s="13" t="s">
        <v>28</v>
      </c>
      <c r="M27" s="15" t="s">
        <v>293</v>
      </c>
      <c r="N27" s="11" t="s">
        <v>259</v>
      </c>
      <c r="O27" s="11" t="s">
        <v>180</v>
      </c>
      <c r="P27" s="14" t="s">
        <v>1</v>
      </c>
      <c r="Q27" s="11">
        <v>32.799999999999997</v>
      </c>
      <c r="R27" s="11">
        <v>8</v>
      </c>
    </row>
    <row r="28" spans="1:18">
      <c r="K28" s="10">
        <v>25</v>
      </c>
      <c r="L28" s="13" t="s">
        <v>30</v>
      </c>
      <c r="M28" s="15" t="s">
        <v>294</v>
      </c>
      <c r="N28" s="11" t="s">
        <v>259</v>
      </c>
      <c r="O28" s="11" t="s">
        <v>180</v>
      </c>
      <c r="P28" s="14" t="s">
        <v>1</v>
      </c>
      <c r="Q28" s="11">
        <v>32.799999999999997</v>
      </c>
      <c r="R28" s="11">
        <v>8</v>
      </c>
    </row>
    <row r="29" spans="1:18">
      <c r="K29" s="10">
        <v>26</v>
      </c>
      <c r="L29" s="13" t="s">
        <v>16</v>
      </c>
      <c r="M29" s="15" t="s">
        <v>287</v>
      </c>
      <c r="N29" s="11" t="s">
        <v>259</v>
      </c>
      <c r="O29" s="11" t="s">
        <v>180</v>
      </c>
      <c r="P29" s="14" t="s">
        <v>1</v>
      </c>
      <c r="Q29" s="11">
        <v>32.799999999999997</v>
      </c>
      <c r="R29" s="11">
        <v>8</v>
      </c>
    </row>
    <row r="30" spans="1:18">
      <c r="K30" s="10">
        <v>27</v>
      </c>
      <c r="L30" s="13" t="s">
        <v>124</v>
      </c>
      <c r="M30" s="15" t="s">
        <v>309</v>
      </c>
      <c r="N30" s="11" t="s">
        <v>260</v>
      </c>
      <c r="O30" s="11" t="s">
        <v>242</v>
      </c>
      <c r="P30" s="14" t="s">
        <v>53</v>
      </c>
      <c r="Q30" s="11">
        <v>29</v>
      </c>
      <c r="R30" s="11">
        <v>9.6999999999999993</v>
      </c>
    </row>
    <row r="31" spans="1:18">
      <c r="K31" s="10">
        <v>28</v>
      </c>
      <c r="L31" s="13" t="s">
        <v>113</v>
      </c>
      <c r="M31" s="15" t="s">
        <v>298</v>
      </c>
      <c r="N31" s="15" t="s">
        <v>260</v>
      </c>
      <c r="O31" s="18" t="s">
        <v>188</v>
      </c>
      <c r="P31" s="14" t="s">
        <v>53</v>
      </c>
      <c r="Q31" s="11">
        <v>29.6</v>
      </c>
      <c r="R31" s="11">
        <v>9.6</v>
      </c>
    </row>
    <row r="32" spans="1:18">
      <c r="K32" s="10">
        <v>29</v>
      </c>
      <c r="L32" s="16" t="s">
        <v>127</v>
      </c>
      <c r="M32" s="11" t="s">
        <v>312</v>
      </c>
      <c r="N32" s="15" t="s">
        <v>260</v>
      </c>
      <c r="O32" s="18" t="s">
        <v>191</v>
      </c>
      <c r="P32" s="14" t="s">
        <v>53</v>
      </c>
      <c r="Q32" s="11">
        <v>29</v>
      </c>
      <c r="R32" s="11">
        <v>9.6999999999999993</v>
      </c>
    </row>
    <row r="33" spans="11:18">
      <c r="K33" s="10">
        <v>30</v>
      </c>
      <c r="L33" s="13" t="s">
        <v>129</v>
      </c>
      <c r="M33" s="15" t="s">
        <v>314</v>
      </c>
      <c r="N33" s="15" t="s">
        <v>260</v>
      </c>
      <c r="O33" s="11" t="s">
        <v>191</v>
      </c>
      <c r="P33" s="14" t="s">
        <v>53</v>
      </c>
      <c r="Q33" s="11">
        <v>29</v>
      </c>
      <c r="R33" s="11">
        <v>9.6999999999999993</v>
      </c>
    </row>
    <row r="34" spans="11:18">
      <c r="K34" s="10">
        <v>31</v>
      </c>
      <c r="L34" s="13" t="s">
        <v>125</v>
      </c>
      <c r="M34" s="15" t="s">
        <v>310</v>
      </c>
      <c r="N34" s="11" t="s">
        <v>260</v>
      </c>
      <c r="O34" s="11" t="s">
        <v>203</v>
      </c>
      <c r="P34" s="14" t="s">
        <v>53</v>
      </c>
      <c r="Q34" s="11">
        <v>30</v>
      </c>
      <c r="R34" s="11">
        <v>11</v>
      </c>
    </row>
    <row r="35" spans="11:18">
      <c r="K35" s="10">
        <v>32</v>
      </c>
      <c r="L35" s="13" t="s">
        <v>20</v>
      </c>
      <c r="M35" s="15" t="s">
        <v>289</v>
      </c>
      <c r="N35" s="11" t="s">
        <v>260</v>
      </c>
      <c r="O35" s="11" t="s">
        <v>191</v>
      </c>
      <c r="P35" s="14" t="s">
        <v>1</v>
      </c>
      <c r="Q35" s="11">
        <v>29</v>
      </c>
      <c r="R35" s="11">
        <v>9.6999999999999993</v>
      </c>
    </row>
    <row r="36" spans="11:18">
      <c r="K36" s="10">
        <v>33</v>
      </c>
      <c r="L36" s="13" t="s">
        <v>132</v>
      </c>
      <c r="M36" s="11" t="s">
        <v>316</v>
      </c>
      <c r="N36" s="11" t="s">
        <v>260</v>
      </c>
      <c r="O36" s="11" t="s">
        <v>203</v>
      </c>
      <c r="P36" s="14" t="s">
        <v>53</v>
      </c>
      <c r="Q36" s="11">
        <v>30</v>
      </c>
      <c r="R36" s="11">
        <v>11</v>
      </c>
    </row>
    <row r="37" spans="11:18">
      <c r="K37" s="10">
        <v>34</v>
      </c>
      <c r="L37" s="13" t="s">
        <v>119</v>
      </c>
      <c r="M37" s="19" t="s">
        <v>304</v>
      </c>
      <c r="N37" s="11" t="s">
        <v>260</v>
      </c>
      <c r="O37" s="11" t="s">
        <v>191</v>
      </c>
      <c r="P37" s="14" t="s">
        <v>53</v>
      </c>
      <c r="Q37" s="11">
        <v>29</v>
      </c>
      <c r="R37" s="11">
        <v>9.6999999999999993</v>
      </c>
    </row>
    <row r="38" spans="11:18">
      <c r="K38" s="10">
        <v>35</v>
      </c>
      <c r="L38" s="13" t="s">
        <v>0</v>
      </c>
      <c r="M38" s="11" t="s">
        <v>279</v>
      </c>
      <c r="N38" s="11" t="s">
        <v>257</v>
      </c>
      <c r="O38" s="11" t="s">
        <v>229</v>
      </c>
      <c r="P38" s="14" t="s">
        <v>1</v>
      </c>
      <c r="Q38" s="11">
        <v>32</v>
      </c>
      <c r="R38" s="11">
        <v>9</v>
      </c>
    </row>
    <row r="39" spans="11:18">
      <c r="K39" s="10">
        <v>36</v>
      </c>
      <c r="L39" s="13" t="s">
        <v>3</v>
      </c>
      <c r="M39" s="19" t="s">
        <v>280</v>
      </c>
      <c r="N39" s="11" t="s">
        <v>257</v>
      </c>
      <c r="O39" s="11" t="s">
        <v>199</v>
      </c>
      <c r="P39" s="14" t="s">
        <v>1</v>
      </c>
      <c r="Q39" s="11">
        <v>33.5</v>
      </c>
      <c r="R39" s="11">
        <v>8.5</v>
      </c>
    </row>
    <row r="40" spans="11:18">
      <c r="K40" s="10">
        <v>37</v>
      </c>
      <c r="L40" s="13" t="s">
        <v>22</v>
      </c>
      <c r="M40" s="11" t="s">
        <v>290</v>
      </c>
      <c r="N40" s="11" t="s">
        <v>257</v>
      </c>
      <c r="O40" s="11" t="s">
        <v>201</v>
      </c>
      <c r="P40" s="14" t="s">
        <v>1</v>
      </c>
      <c r="Q40" s="11">
        <v>32</v>
      </c>
      <c r="R40" s="11">
        <v>9</v>
      </c>
    </row>
    <row r="41" spans="11:18">
      <c r="K41" s="10">
        <v>38</v>
      </c>
      <c r="L41" s="13" t="s">
        <v>26</v>
      </c>
      <c r="M41" s="11" t="s">
        <v>292</v>
      </c>
      <c r="N41" s="11" t="s">
        <v>257</v>
      </c>
      <c r="O41" s="11" t="s">
        <v>201</v>
      </c>
      <c r="P41" s="14" t="s">
        <v>1</v>
      </c>
      <c r="Q41" s="11">
        <v>32</v>
      </c>
      <c r="R41" s="11">
        <v>9</v>
      </c>
    </row>
    <row r="42" spans="11:18">
      <c r="K42" s="10">
        <v>39</v>
      </c>
      <c r="L42" s="13" t="s">
        <v>18</v>
      </c>
      <c r="M42" s="11" t="s">
        <v>288</v>
      </c>
      <c r="N42" s="11" t="s">
        <v>257</v>
      </c>
      <c r="O42" s="11" t="s">
        <v>201</v>
      </c>
      <c r="P42" s="14" t="s">
        <v>1</v>
      </c>
      <c r="Q42" s="11">
        <v>32</v>
      </c>
      <c r="R42" s="11">
        <v>9</v>
      </c>
    </row>
    <row r="43" spans="11:18">
      <c r="K43" s="10">
        <v>40</v>
      </c>
      <c r="L43" s="13" t="s">
        <v>4</v>
      </c>
      <c r="M43" s="11" t="s">
        <v>281</v>
      </c>
      <c r="N43" s="11" t="s">
        <v>257</v>
      </c>
      <c r="O43" s="11" t="s">
        <v>200</v>
      </c>
      <c r="P43" s="14" t="s">
        <v>1</v>
      </c>
      <c r="Q43" s="11">
        <v>33.1</v>
      </c>
      <c r="R43" s="11">
        <v>10.1</v>
      </c>
    </row>
    <row r="44" spans="11:18">
      <c r="K44" s="10">
        <v>41</v>
      </c>
      <c r="L44" s="13" t="s">
        <v>11</v>
      </c>
      <c r="M44" s="19" t="s">
        <v>284</v>
      </c>
      <c r="N44" s="15" t="s">
        <v>257</v>
      </c>
      <c r="O44" s="11" t="s">
        <v>199</v>
      </c>
      <c r="P44" s="14" t="s">
        <v>1</v>
      </c>
      <c r="Q44" s="11">
        <v>33.5</v>
      </c>
      <c r="R44" s="11">
        <v>8.5</v>
      </c>
    </row>
    <row r="45" spans="11:18">
      <c r="K45" s="10">
        <v>42</v>
      </c>
      <c r="L45" s="13" t="s">
        <v>13</v>
      </c>
      <c r="M45" s="11" t="s">
        <v>285</v>
      </c>
      <c r="N45" s="11" t="s">
        <v>257</v>
      </c>
      <c r="O45" s="11" t="s">
        <v>183</v>
      </c>
      <c r="P45" s="14" t="s">
        <v>1</v>
      </c>
      <c r="Q45" s="11">
        <v>32.5</v>
      </c>
      <c r="R45" s="11">
        <v>8.6999999999999993</v>
      </c>
    </row>
    <row r="46" spans="11:18">
      <c r="K46" s="10">
        <v>43</v>
      </c>
      <c r="L46" s="13" t="s">
        <v>15</v>
      </c>
      <c r="M46" s="11" t="s">
        <v>286</v>
      </c>
      <c r="N46" s="11" t="s">
        <v>257</v>
      </c>
      <c r="O46" s="11" t="s">
        <v>201</v>
      </c>
      <c r="P46" s="14" t="s">
        <v>1</v>
      </c>
      <c r="Q46" s="11">
        <v>32</v>
      </c>
      <c r="R46" s="11">
        <v>9</v>
      </c>
    </row>
    <row r="47" spans="11:18">
      <c r="K47" s="10">
        <v>44</v>
      </c>
      <c r="L47" s="13" t="s">
        <v>128</v>
      </c>
      <c r="M47" s="11" t="s">
        <v>313</v>
      </c>
      <c r="N47" s="11" t="s">
        <v>262</v>
      </c>
      <c r="O47" s="11" t="s">
        <v>178</v>
      </c>
      <c r="P47" s="14" t="s">
        <v>53</v>
      </c>
      <c r="Q47" s="11">
        <v>25.9</v>
      </c>
      <c r="R47" s="11">
        <v>9.6999999999999993</v>
      </c>
    </row>
    <row r="48" spans="11:18">
      <c r="K48" s="10">
        <v>45</v>
      </c>
      <c r="L48" s="13" t="s">
        <v>114</v>
      </c>
      <c r="M48" s="11" t="s">
        <v>299</v>
      </c>
      <c r="N48" s="11" t="s">
        <v>262</v>
      </c>
      <c r="O48" s="11" t="s">
        <v>178</v>
      </c>
      <c r="P48" s="14" t="s">
        <v>53</v>
      </c>
      <c r="Q48" s="11">
        <v>25.9</v>
      </c>
      <c r="R48" s="11">
        <v>9.6999999999999993</v>
      </c>
    </row>
    <row r="49" spans="11:18">
      <c r="K49" s="10">
        <v>46</v>
      </c>
      <c r="L49" s="13" t="s">
        <v>116</v>
      </c>
      <c r="M49" s="11" t="s">
        <v>301</v>
      </c>
      <c r="N49" s="11" t="s">
        <v>263</v>
      </c>
      <c r="O49" s="11" t="s">
        <v>202</v>
      </c>
      <c r="P49" s="14" t="s">
        <v>53</v>
      </c>
      <c r="Q49" s="11">
        <v>27.5</v>
      </c>
      <c r="R49" s="11">
        <v>5.5</v>
      </c>
    </row>
    <row r="50" spans="11:18">
      <c r="K50" s="10">
        <v>47</v>
      </c>
      <c r="L50" s="13" t="s">
        <v>117</v>
      </c>
      <c r="M50" s="11" t="s">
        <v>302</v>
      </c>
      <c r="N50" s="15" t="s">
        <v>263</v>
      </c>
      <c r="O50" s="11" t="s">
        <v>190</v>
      </c>
      <c r="P50" s="14" t="s">
        <v>53</v>
      </c>
      <c r="Q50" s="11">
        <v>29</v>
      </c>
      <c r="R50" s="11">
        <v>8</v>
      </c>
    </row>
    <row r="51" spans="11:18">
      <c r="K51" s="10">
        <v>48</v>
      </c>
      <c r="L51" s="13" t="s">
        <v>121</v>
      </c>
      <c r="M51" s="11" t="s">
        <v>306</v>
      </c>
      <c r="N51" s="11" t="s">
        <v>263</v>
      </c>
      <c r="O51" s="11" t="s">
        <v>192</v>
      </c>
      <c r="P51" s="14" t="s">
        <v>53</v>
      </c>
      <c r="Q51" s="11">
        <v>27.8</v>
      </c>
      <c r="R51" s="11">
        <v>7.5</v>
      </c>
    </row>
    <row r="52" spans="11:18">
      <c r="K52" s="10">
        <v>49</v>
      </c>
      <c r="L52" s="13" t="s">
        <v>36</v>
      </c>
      <c r="M52" s="11" t="s">
        <v>317</v>
      </c>
      <c r="N52" s="11" t="s">
        <v>265</v>
      </c>
      <c r="O52" s="11" t="s">
        <v>172</v>
      </c>
      <c r="P52" s="14" t="s">
        <v>220</v>
      </c>
      <c r="Q52" s="11">
        <v>30.7</v>
      </c>
      <c r="R52" s="11">
        <v>18.8</v>
      </c>
    </row>
    <row r="53" spans="11:18">
      <c r="K53" s="10">
        <v>50</v>
      </c>
      <c r="L53" s="13" t="s">
        <v>41</v>
      </c>
      <c r="M53" s="11" t="s">
        <v>319</v>
      </c>
      <c r="N53" s="11" t="s">
        <v>265</v>
      </c>
      <c r="O53" s="11" t="s">
        <v>172</v>
      </c>
      <c r="P53" s="14" t="s">
        <v>220</v>
      </c>
      <c r="Q53" s="11">
        <v>30.7</v>
      </c>
      <c r="R53" s="11">
        <v>18.8</v>
      </c>
    </row>
    <row r="54" spans="11:18">
      <c r="K54" s="10">
        <v>51</v>
      </c>
      <c r="L54" s="13" t="s">
        <v>42</v>
      </c>
      <c r="M54" s="11" t="s">
        <v>320</v>
      </c>
      <c r="N54" s="11" t="s">
        <v>265</v>
      </c>
      <c r="O54" s="11" t="s">
        <v>196</v>
      </c>
      <c r="P54" s="14" t="s">
        <v>220</v>
      </c>
      <c r="Q54" s="11">
        <v>30.7</v>
      </c>
      <c r="R54" s="11">
        <v>18.5</v>
      </c>
    </row>
    <row r="55" spans="11:18">
      <c r="K55" s="10">
        <v>52</v>
      </c>
      <c r="L55" s="13" t="s">
        <v>92</v>
      </c>
      <c r="M55" s="11" t="s">
        <v>356</v>
      </c>
      <c r="N55" s="15" t="s">
        <v>265</v>
      </c>
      <c r="O55" s="15" t="s">
        <v>208</v>
      </c>
      <c r="P55" s="14" t="s">
        <v>220</v>
      </c>
      <c r="Q55" s="11">
        <v>30.5</v>
      </c>
      <c r="R55" s="11">
        <v>18.399999999999999</v>
      </c>
    </row>
    <row r="56" spans="11:18">
      <c r="K56" s="10">
        <v>53</v>
      </c>
      <c r="L56" s="13" t="s">
        <v>91</v>
      </c>
      <c r="M56" s="11" t="s">
        <v>355</v>
      </c>
      <c r="N56" s="11" t="s">
        <v>265</v>
      </c>
      <c r="O56" s="11" t="s">
        <v>187</v>
      </c>
      <c r="P56" s="14" t="s">
        <v>220</v>
      </c>
      <c r="Q56" s="11">
        <v>31.7</v>
      </c>
      <c r="R56" s="11">
        <v>18.3</v>
      </c>
    </row>
    <row r="57" spans="11:18">
      <c r="K57" s="10">
        <v>54</v>
      </c>
      <c r="L57" s="13" t="s">
        <v>81</v>
      </c>
      <c r="M57" s="11" t="s">
        <v>346</v>
      </c>
      <c r="N57" s="15" t="s">
        <v>265</v>
      </c>
      <c r="O57" s="15" t="s">
        <v>205</v>
      </c>
      <c r="P57" s="14" t="s">
        <v>220</v>
      </c>
      <c r="Q57" s="11">
        <v>30.5</v>
      </c>
      <c r="R57" s="11">
        <v>18.8</v>
      </c>
    </row>
    <row r="58" spans="11:18">
      <c r="K58" s="10">
        <v>55</v>
      </c>
      <c r="L58" s="13" t="s">
        <v>82</v>
      </c>
      <c r="M58" s="11" t="s">
        <v>347</v>
      </c>
      <c r="N58" s="11" t="s">
        <v>265</v>
      </c>
      <c r="O58" s="11" t="s">
        <v>172</v>
      </c>
      <c r="P58" s="14" t="s">
        <v>220</v>
      </c>
      <c r="Q58" s="11">
        <v>30.7</v>
      </c>
      <c r="R58" s="11">
        <v>18.8</v>
      </c>
    </row>
    <row r="59" spans="11:18">
      <c r="K59" s="10">
        <v>56</v>
      </c>
      <c r="L59" s="13" t="s">
        <v>72</v>
      </c>
      <c r="M59" s="11" t="s">
        <v>338</v>
      </c>
      <c r="N59" s="11" t="s">
        <v>265</v>
      </c>
      <c r="O59" s="11" t="s">
        <v>208</v>
      </c>
      <c r="P59" s="14" t="s">
        <v>220</v>
      </c>
      <c r="Q59" s="11">
        <v>30.5</v>
      </c>
      <c r="R59" s="11">
        <v>18.399999999999999</v>
      </c>
    </row>
    <row r="60" spans="11:18">
      <c r="K60" s="10">
        <v>57</v>
      </c>
      <c r="L60" s="13" t="s">
        <v>58</v>
      </c>
      <c r="M60" s="11" t="s">
        <v>327</v>
      </c>
      <c r="N60" s="11" t="s">
        <v>265</v>
      </c>
      <c r="O60" s="11" t="s">
        <v>205</v>
      </c>
      <c r="P60" s="14" t="s">
        <v>220</v>
      </c>
      <c r="Q60" s="11">
        <v>30.5</v>
      </c>
      <c r="R60" s="11">
        <v>18.8</v>
      </c>
    </row>
    <row r="61" spans="11:18">
      <c r="K61" s="10">
        <v>58</v>
      </c>
      <c r="L61" s="13" t="s">
        <v>59</v>
      </c>
      <c r="M61" s="11" t="s">
        <v>328</v>
      </c>
      <c r="N61" s="11" t="s">
        <v>265</v>
      </c>
      <c r="O61" s="11" t="s">
        <v>205</v>
      </c>
      <c r="P61" s="14" t="s">
        <v>220</v>
      </c>
      <c r="Q61" s="11">
        <v>30.5</v>
      </c>
      <c r="R61" s="11">
        <v>18.8</v>
      </c>
    </row>
    <row r="62" spans="11:18">
      <c r="K62" s="10">
        <v>59</v>
      </c>
      <c r="L62" s="13" t="s">
        <v>65</v>
      </c>
      <c r="M62" s="11" t="s">
        <v>334</v>
      </c>
      <c r="N62" s="11" t="s">
        <v>265</v>
      </c>
      <c r="O62" s="11" t="s">
        <v>207</v>
      </c>
      <c r="P62" s="14" t="s">
        <v>220</v>
      </c>
      <c r="Q62" s="11">
        <v>30</v>
      </c>
      <c r="R62" s="11">
        <v>18.399999999999999</v>
      </c>
    </row>
    <row r="63" spans="11:18">
      <c r="K63" s="10">
        <v>60</v>
      </c>
      <c r="L63" s="13" t="s">
        <v>141</v>
      </c>
      <c r="M63" s="11" t="s">
        <v>379</v>
      </c>
      <c r="N63" s="11" t="s">
        <v>268</v>
      </c>
      <c r="O63" s="11" t="s">
        <v>230</v>
      </c>
      <c r="P63" s="14" t="s">
        <v>142</v>
      </c>
      <c r="Q63" s="11">
        <v>38.9</v>
      </c>
      <c r="R63" s="11">
        <v>4</v>
      </c>
    </row>
    <row r="64" spans="11:18">
      <c r="K64" s="10">
        <v>61</v>
      </c>
      <c r="L64" s="13" t="s">
        <v>32</v>
      </c>
      <c r="M64" s="11" t="s">
        <v>295</v>
      </c>
      <c r="N64" s="11" t="s">
        <v>7</v>
      </c>
      <c r="O64" s="11" t="s">
        <v>195</v>
      </c>
      <c r="P64" s="14" t="s">
        <v>1</v>
      </c>
      <c r="Q64" s="11">
        <v>33.799999999999997</v>
      </c>
      <c r="R64" s="11">
        <v>7.5</v>
      </c>
    </row>
    <row r="65" spans="11:18">
      <c r="K65" s="10">
        <v>62</v>
      </c>
      <c r="L65" s="13" t="s">
        <v>6</v>
      </c>
      <c r="M65" s="19" t="s">
        <v>282</v>
      </c>
      <c r="N65" s="11" t="s">
        <v>7</v>
      </c>
      <c r="O65" s="11" t="s">
        <v>182</v>
      </c>
      <c r="P65" s="14" t="s">
        <v>1</v>
      </c>
      <c r="Q65" s="11">
        <v>33.799999999999997</v>
      </c>
      <c r="R65" s="11">
        <v>7.5</v>
      </c>
    </row>
    <row r="66" spans="11:18">
      <c r="K66" s="10">
        <v>63</v>
      </c>
      <c r="L66" s="13" t="s">
        <v>123</v>
      </c>
      <c r="M66" s="11" t="s">
        <v>308</v>
      </c>
      <c r="N66" s="11" t="s">
        <v>258</v>
      </c>
      <c r="O66" s="11" t="s">
        <v>166</v>
      </c>
      <c r="P66" s="14" t="s">
        <v>53</v>
      </c>
      <c r="Q66" s="11">
        <v>30.7</v>
      </c>
      <c r="R66" s="11">
        <v>9.6</v>
      </c>
    </row>
    <row r="67" spans="11:18">
      <c r="K67" s="10">
        <v>64</v>
      </c>
      <c r="L67" s="13" t="s">
        <v>122</v>
      </c>
      <c r="M67" s="11" t="s">
        <v>307</v>
      </c>
      <c r="N67" s="11" t="s">
        <v>258</v>
      </c>
      <c r="O67" s="11" t="s">
        <v>189</v>
      </c>
      <c r="P67" s="14" t="s">
        <v>53</v>
      </c>
      <c r="Q67" s="11">
        <v>30.4</v>
      </c>
      <c r="R67" s="11">
        <v>9.5</v>
      </c>
    </row>
    <row r="68" spans="11:18">
      <c r="K68" s="10">
        <v>65</v>
      </c>
      <c r="L68" s="13" t="s">
        <v>115</v>
      </c>
      <c r="M68" s="11" t="s">
        <v>300</v>
      </c>
      <c r="N68" s="11" t="s">
        <v>258</v>
      </c>
      <c r="O68" s="11" t="s">
        <v>189</v>
      </c>
      <c r="P68" s="14" t="s">
        <v>53</v>
      </c>
      <c r="Q68" s="11">
        <v>30.4</v>
      </c>
      <c r="R68" s="11">
        <v>9.5</v>
      </c>
    </row>
    <row r="69" spans="11:18">
      <c r="K69" s="10">
        <v>66</v>
      </c>
      <c r="L69" s="13" t="s">
        <v>118</v>
      </c>
      <c r="M69" s="19" t="s">
        <v>303</v>
      </c>
      <c r="N69" s="11" t="s">
        <v>258</v>
      </c>
      <c r="O69" s="11" t="s">
        <v>163</v>
      </c>
      <c r="P69" s="14" t="s">
        <v>53</v>
      </c>
      <c r="Q69" s="11">
        <v>30.2</v>
      </c>
      <c r="R69" s="11">
        <v>10</v>
      </c>
    </row>
    <row r="70" spans="11:18">
      <c r="K70" s="10">
        <v>67</v>
      </c>
      <c r="L70" s="13" t="s">
        <v>126</v>
      </c>
      <c r="M70" s="11" t="s">
        <v>311</v>
      </c>
      <c r="N70" s="11" t="s">
        <v>258</v>
      </c>
      <c r="O70" s="11" t="s">
        <v>164</v>
      </c>
      <c r="P70" s="14" t="s">
        <v>53</v>
      </c>
      <c r="Q70" s="11">
        <v>30.9</v>
      </c>
      <c r="R70" s="11">
        <v>9.5</v>
      </c>
    </row>
    <row r="71" spans="11:18">
      <c r="K71" s="10">
        <v>68</v>
      </c>
      <c r="L71" s="13" t="s">
        <v>9</v>
      </c>
      <c r="M71" s="11" t="s">
        <v>283</v>
      </c>
      <c r="N71" s="11" t="s">
        <v>258</v>
      </c>
      <c r="O71" s="11" t="s">
        <v>164</v>
      </c>
      <c r="P71" s="14" t="s">
        <v>1</v>
      </c>
      <c r="Q71" s="11">
        <v>30.9</v>
      </c>
      <c r="R71" s="11">
        <v>9.5</v>
      </c>
    </row>
    <row r="72" spans="11:18">
      <c r="K72" s="10">
        <v>69</v>
      </c>
      <c r="L72" s="13" t="s">
        <v>120</v>
      </c>
      <c r="M72" s="11" t="s">
        <v>305</v>
      </c>
      <c r="N72" s="11" t="s">
        <v>264</v>
      </c>
      <c r="O72" s="11" t="s">
        <v>167</v>
      </c>
      <c r="P72" s="14" t="s">
        <v>53</v>
      </c>
      <c r="Q72" s="11">
        <v>29.7</v>
      </c>
      <c r="R72" s="11">
        <v>12.5</v>
      </c>
    </row>
    <row r="73" spans="11:18">
      <c r="K73" s="10">
        <v>70</v>
      </c>
      <c r="L73" s="13" t="s">
        <v>133</v>
      </c>
      <c r="M73" s="19" t="s">
        <v>269</v>
      </c>
      <c r="N73" s="11" t="s">
        <v>256</v>
      </c>
      <c r="O73" s="11" t="s">
        <v>162</v>
      </c>
      <c r="P73" s="14" t="s">
        <v>46</v>
      </c>
      <c r="Q73" s="11">
        <v>43</v>
      </c>
      <c r="R73" s="11">
        <v>6</v>
      </c>
    </row>
    <row r="74" spans="11:18">
      <c r="K74" s="10">
        <v>71</v>
      </c>
      <c r="L74" s="13" t="s">
        <v>139</v>
      </c>
      <c r="M74" s="11" t="s">
        <v>276</v>
      </c>
      <c r="N74" s="11" t="s">
        <v>256</v>
      </c>
      <c r="O74" s="11" t="s">
        <v>198</v>
      </c>
      <c r="P74" s="14" t="s">
        <v>46</v>
      </c>
      <c r="Q74" s="11">
        <v>41.5</v>
      </c>
      <c r="R74" s="11">
        <v>6</v>
      </c>
    </row>
    <row r="75" spans="11:18">
      <c r="K75" s="10">
        <v>72</v>
      </c>
      <c r="L75" s="13" t="s">
        <v>138</v>
      </c>
      <c r="M75" s="11" t="s">
        <v>275</v>
      </c>
      <c r="N75" s="15" t="s">
        <v>256</v>
      </c>
      <c r="O75" s="15" t="s">
        <v>159</v>
      </c>
      <c r="P75" s="14" t="s">
        <v>46</v>
      </c>
      <c r="Q75" s="11">
        <v>41.2</v>
      </c>
      <c r="R75" s="11">
        <v>6</v>
      </c>
    </row>
    <row r="76" spans="11:18">
      <c r="K76" s="10">
        <v>73</v>
      </c>
      <c r="L76" s="13" t="s">
        <v>165</v>
      </c>
      <c r="M76" s="11" t="s">
        <v>270</v>
      </c>
      <c r="N76" s="11" t="s">
        <v>256</v>
      </c>
      <c r="O76" s="11" t="s">
        <v>1</v>
      </c>
      <c r="P76" s="14" t="s">
        <v>46</v>
      </c>
      <c r="Q76" s="11">
        <v>42</v>
      </c>
      <c r="R76" s="11">
        <v>6</v>
      </c>
    </row>
    <row r="77" spans="11:18">
      <c r="K77" s="10">
        <v>74</v>
      </c>
      <c r="L77" s="13" t="s">
        <v>140</v>
      </c>
      <c r="M77" s="11" t="s">
        <v>277</v>
      </c>
      <c r="N77" s="11" t="s">
        <v>256</v>
      </c>
      <c r="O77" s="11" t="s">
        <v>158</v>
      </c>
      <c r="P77" s="14" t="s">
        <v>46</v>
      </c>
      <c r="Q77" s="11">
        <v>41.2</v>
      </c>
      <c r="R77" s="11">
        <v>6</v>
      </c>
    </row>
    <row r="78" spans="11:18">
      <c r="K78" s="10">
        <v>75</v>
      </c>
      <c r="L78" s="13" t="s">
        <v>136</v>
      </c>
      <c r="M78" s="11" t="s">
        <v>273</v>
      </c>
      <c r="N78" s="11" t="s">
        <v>256</v>
      </c>
      <c r="O78" s="11" t="s">
        <v>1</v>
      </c>
      <c r="P78" s="14" t="s">
        <v>46</v>
      </c>
      <c r="Q78" s="11">
        <v>42</v>
      </c>
      <c r="R78" s="11">
        <v>6</v>
      </c>
    </row>
    <row r="79" spans="11:18">
      <c r="K79" s="10">
        <v>76</v>
      </c>
      <c r="L79" s="13" t="s">
        <v>38</v>
      </c>
      <c r="M79" s="11" t="s">
        <v>318</v>
      </c>
      <c r="N79" s="11" t="s">
        <v>266</v>
      </c>
      <c r="O79" s="11" t="s">
        <v>184</v>
      </c>
      <c r="P79" s="14" t="s">
        <v>220</v>
      </c>
      <c r="Q79" s="11">
        <v>34.200000000000003</v>
      </c>
      <c r="R79" s="11">
        <v>13.3</v>
      </c>
    </row>
    <row r="80" spans="11:18">
      <c r="K80" s="10">
        <v>77</v>
      </c>
      <c r="L80" s="13" t="s">
        <v>76</v>
      </c>
      <c r="M80" s="11" t="s">
        <v>341</v>
      </c>
      <c r="N80" s="11" t="s">
        <v>266</v>
      </c>
      <c r="O80" s="11" t="s">
        <v>184</v>
      </c>
      <c r="P80" s="14" t="s">
        <v>220</v>
      </c>
      <c r="Q80" s="11">
        <v>34.200000000000003</v>
      </c>
      <c r="R80" s="11">
        <v>13.3</v>
      </c>
    </row>
    <row r="81" spans="11:18">
      <c r="K81" s="10">
        <v>78</v>
      </c>
      <c r="L81" s="13" t="s">
        <v>77</v>
      </c>
      <c r="M81" s="11" t="s">
        <v>342</v>
      </c>
      <c r="N81" s="11" t="s">
        <v>266</v>
      </c>
      <c r="O81" s="11" t="s">
        <v>184</v>
      </c>
      <c r="P81" s="14" t="s">
        <v>220</v>
      </c>
      <c r="Q81" s="11">
        <v>34.200000000000003</v>
      </c>
      <c r="R81" s="11">
        <v>13.3</v>
      </c>
    </row>
    <row r="82" spans="11:18">
      <c r="K82" s="10">
        <v>79</v>
      </c>
      <c r="L82" s="13" t="s">
        <v>86</v>
      </c>
      <c r="M82" s="11" t="s">
        <v>351</v>
      </c>
      <c r="N82" s="11" t="s">
        <v>266</v>
      </c>
      <c r="O82" s="11" t="s">
        <v>184</v>
      </c>
      <c r="P82" s="14" t="s">
        <v>220</v>
      </c>
      <c r="Q82" s="11">
        <v>34.200000000000003</v>
      </c>
      <c r="R82" s="11">
        <v>13.3</v>
      </c>
    </row>
    <row r="83" spans="11:18">
      <c r="K83" s="10">
        <v>80</v>
      </c>
      <c r="L83" s="13" t="s">
        <v>88</v>
      </c>
      <c r="M83" s="11" t="s">
        <v>353</v>
      </c>
      <c r="N83" s="11" t="s">
        <v>266</v>
      </c>
      <c r="O83" s="11" t="s">
        <v>157</v>
      </c>
      <c r="P83" s="14" t="s">
        <v>220</v>
      </c>
      <c r="Q83" s="11">
        <v>33.6</v>
      </c>
      <c r="R83" s="11">
        <v>19</v>
      </c>
    </row>
    <row r="84" spans="11:18">
      <c r="K84" s="10">
        <v>81</v>
      </c>
      <c r="L84" s="13" t="s">
        <v>44</v>
      </c>
      <c r="M84" s="11" t="s">
        <v>321</v>
      </c>
      <c r="N84" s="11" t="s">
        <v>266</v>
      </c>
      <c r="O84" s="11" t="s">
        <v>157</v>
      </c>
      <c r="P84" s="14" t="s">
        <v>220</v>
      </c>
      <c r="Q84" s="11">
        <v>33.6</v>
      </c>
      <c r="R84" s="11">
        <v>19</v>
      </c>
    </row>
    <row r="85" spans="11:18">
      <c r="K85" s="10">
        <v>82</v>
      </c>
      <c r="L85" s="13" t="s">
        <v>47</v>
      </c>
      <c r="M85" s="11" t="s">
        <v>322</v>
      </c>
      <c r="N85" s="15" t="s">
        <v>266</v>
      </c>
      <c r="O85" s="11" t="s">
        <v>204</v>
      </c>
      <c r="P85" s="14" t="s">
        <v>220</v>
      </c>
      <c r="Q85" s="11">
        <v>33.700000000000003</v>
      </c>
      <c r="R85" s="11">
        <v>17.399999999999999</v>
      </c>
    </row>
    <row r="86" spans="11:18">
      <c r="K86" s="10">
        <v>83</v>
      </c>
      <c r="L86" s="13" t="s">
        <v>49</v>
      </c>
      <c r="M86" s="11" t="s">
        <v>323</v>
      </c>
      <c r="N86" s="11" t="s">
        <v>266</v>
      </c>
      <c r="O86" s="11" t="s">
        <v>176</v>
      </c>
      <c r="P86" s="14" t="s">
        <v>220</v>
      </c>
      <c r="Q86" s="11">
        <v>34.200000000000003</v>
      </c>
      <c r="R86" s="11">
        <v>13</v>
      </c>
    </row>
    <row r="87" spans="11:18">
      <c r="K87" s="10">
        <v>84</v>
      </c>
      <c r="L87" s="13" t="s">
        <v>71</v>
      </c>
      <c r="M87" s="11" t="s">
        <v>337</v>
      </c>
      <c r="N87" s="13" t="s">
        <v>266</v>
      </c>
      <c r="O87" s="13" t="s">
        <v>157</v>
      </c>
      <c r="P87" s="14" t="s">
        <v>220</v>
      </c>
      <c r="Q87" s="11">
        <v>33.6</v>
      </c>
      <c r="R87" s="11">
        <v>19</v>
      </c>
    </row>
    <row r="88" spans="11:18">
      <c r="K88" s="10">
        <v>85</v>
      </c>
      <c r="L88" s="13" t="s">
        <v>83</v>
      </c>
      <c r="M88" s="11" t="s">
        <v>348</v>
      </c>
      <c r="N88" s="13" t="s">
        <v>266</v>
      </c>
      <c r="O88" s="13" t="s">
        <v>184</v>
      </c>
      <c r="P88" s="14" t="s">
        <v>220</v>
      </c>
      <c r="Q88" s="11">
        <v>34.200000000000003</v>
      </c>
      <c r="R88" s="11">
        <v>13.3</v>
      </c>
    </row>
    <row r="89" spans="11:18">
      <c r="K89" s="10">
        <v>86</v>
      </c>
      <c r="L89" s="13" t="s">
        <v>51</v>
      </c>
      <c r="M89" s="11" t="s">
        <v>324</v>
      </c>
      <c r="N89" s="11" t="s">
        <v>266</v>
      </c>
      <c r="O89" s="11" t="s">
        <v>176</v>
      </c>
      <c r="P89" s="14" t="s">
        <v>220</v>
      </c>
      <c r="Q89" s="11">
        <v>34.200000000000003</v>
      </c>
      <c r="R89" s="11">
        <v>13</v>
      </c>
    </row>
    <row r="90" spans="11:18">
      <c r="K90" s="10">
        <v>87</v>
      </c>
      <c r="L90" s="13" t="s">
        <v>54</v>
      </c>
      <c r="M90" s="11" t="s">
        <v>325</v>
      </c>
      <c r="N90" s="11" t="s">
        <v>266</v>
      </c>
      <c r="O90" s="11" t="s">
        <v>173</v>
      </c>
      <c r="P90" s="14" t="s">
        <v>220</v>
      </c>
      <c r="Q90" s="11">
        <v>34.799999999999997</v>
      </c>
      <c r="R90" s="11">
        <v>19</v>
      </c>
    </row>
    <row r="91" spans="11:18">
      <c r="K91" s="10">
        <v>88</v>
      </c>
      <c r="L91" s="13" t="s">
        <v>62</v>
      </c>
      <c r="M91" s="11" t="s">
        <v>331</v>
      </c>
      <c r="N91" s="11" t="s">
        <v>266</v>
      </c>
      <c r="O91" s="11" t="s">
        <v>157</v>
      </c>
      <c r="P91" s="14" t="s">
        <v>220</v>
      </c>
      <c r="Q91" s="11">
        <v>33.6</v>
      </c>
      <c r="R91" s="11">
        <v>19</v>
      </c>
    </row>
    <row r="92" spans="11:18">
      <c r="K92" s="10">
        <v>89</v>
      </c>
      <c r="L92" s="13" t="s">
        <v>63</v>
      </c>
      <c r="M92" s="11" t="s">
        <v>332</v>
      </c>
      <c r="N92" s="13" t="s">
        <v>266</v>
      </c>
      <c r="O92" s="13" t="s">
        <v>157</v>
      </c>
      <c r="P92" s="14" t="s">
        <v>220</v>
      </c>
      <c r="Q92" s="11">
        <v>33.6</v>
      </c>
      <c r="R92" s="11">
        <v>19</v>
      </c>
    </row>
    <row r="93" spans="11:18">
      <c r="K93" s="10">
        <v>90</v>
      </c>
      <c r="L93" s="13" t="s">
        <v>90</v>
      </c>
      <c r="M93" s="19" t="s">
        <v>354</v>
      </c>
      <c r="N93" s="11" t="s">
        <v>266</v>
      </c>
      <c r="O93" s="11" t="s">
        <v>184</v>
      </c>
      <c r="P93" s="14" t="s">
        <v>220</v>
      </c>
      <c r="Q93" s="11">
        <v>34.200000000000003</v>
      </c>
      <c r="R93" s="11">
        <v>13.3</v>
      </c>
    </row>
    <row r="94" spans="11:18">
      <c r="K94" s="10">
        <v>91</v>
      </c>
      <c r="L94" s="13" t="s">
        <v>66</v>
      </c>
      <c r="M94" s="19" t="s">
        <v>335</v>
      </c>
      <c r="N94" s="11" t="s">
        <v>266</v>
      </c>
      <c r="O94" s="11" t="s">
        <v>157</v>
      </c>
      <c r="P94" s="14" t="s">
        <v>220</v>
      </c>
      <c r="Q94" s="11">
        <v>33.6</v>
      </c>
      <c r="R94" s="11">
        <v>19</v>
      </c>
    </row>
    <row r="95" spans="11:18">
      <c r="K95" s="10">
        <v>92</v>
      </c>
      <c r="L95" s="13" t="s">
        <v>67</v>
      </c>
      <c r="M95" s="19" t="s">
        <v>336</v>
      </c>
      <c r="N95" s="11" t="s">
        <v>266</v>
      </c>
      <c r="O95" s="11" t="s">
        <v>157</v>
      </c>
      <c r="P95" s="14" t="s">
        <v>220</v>
      </c>
      <c r="Q95" s="11">
        <v>33.6</v>
      </c>
      <c r="R95" s="11">
        <v>19</v>
      </c>
    </row>
    <row r="96" spans="11:18">
      <c r="K96" s="10">
        <v>93</v>
      </c>
      <c r="L96" s="13" t="s">
        <v>74</v>
      </c>
      <c r="M96" s="19" t="s">
        <v>339</v>
      </c>
      <c r="N96" s="11" t="s">
        <v>266</v>
      </c>
      <c r="O96" s="11" t="s">
        <v>184</v>
      </c>
      <c r="P96" s="14" t="s">
        <v>220</v>
      </c>
      <c r="Q96" s="11">
        <v>34.200000000000003</v>
      </c>
      <c r="R96" s="11">
        <v>13.3</v>
      </c>
    </row>
    <row r="97" spans="11:18">
      <c r="K97" s="10">
        <v>94</v>
      </c>
      <c r="L97" s="13" t="s">
        <v>34</v>
      </c>
      <c r="M97" s="19" t="s">
        <v>296</v>
      </c>
      <c r="N97" s="11" t="s">
        <v>261</v>
      </c>
      <c r="O97" s="11" t="s">
        <v>214</v>
      </c>
      <c r="P97" s="14" t="s">
        <v>1</v>
      </c>
      <c r="Q97" s="11">
        <v>33.799999999999997</v>
      </c>
      <c r="R97" s="11">
        <v>8</v>
      </c>
    </row>
    <row r="98" spans="11:18">
      <c r="K98" s="10">
        <v>95</v>
      </c>
      <c r="L98" s="13" t="s">
        <v>143</v>
      </c>
      <c r="M98" s="11" t="s">
        <v>297</v>
      </c>
      <c r="N98" s="11" t="s">
        <v>261</v>
      </c>
      <c r="O98" s="11" t="s">
        <v>214</v>
      </c>
      <c r="P98" s="14" t="s">
        <v>1</v>
      </c>
      <c r="Q98" s="11">
        <v>33.799999999999997</v>
      </c>
      <c r="R98" s="11">
        <v>8</v>
      </c>
    </row>
    <row r="99" spans="11:18">
      <c r="K99" s="10">
        <v>96</v>
      </c>
      <c r="L99" s="13" t="s">
        <v>137</v>
      </c>
      <c r="M99" s="11" t="s">
        <v>274</v>
      </c>
      <c r="N99" s="11" t="s">
        <v>70</v>
      </c>
      <c r="O99" s="11" t="s">
        <v>197</v>
      </c>
      <c r="P99" s="14" t="s">
        <v>46</v>
      </c>
      <c r="Q99" s="11">
        <v>40</v>
      </c>
      <c r="R99" s="11">
        <v>6</v>
      </c>
    </row>
    <row r="100" spans="11:18">
      <c r="K100" s="10">
        <v>97</v>
      </c>
      <c r="L100" s="13" t="s">
        <v>75</v>
      </c>
      <c r="M100" s="11" t="s">
        <v>340</v>
      </c>
      <c r="N100" s="11" t="s">
        <v>70</v>
      </c>
      <c r="O100" s="11" t="s">
        <v>156</v>
      </c>
      <c r="P100" s="14" t="s">
        <v>220</v>
      </c>
      <c r="Q100" s="11">
        <v>34.9</v>
      </c>
      <c r="R100" s="11">
        <v>10</v>
      </c>
    </row>
    <row r="101" spans="11:18">
      <c r="K101" s="10">
        <v>98</v>
      </c>
      <c r="L101" s="13" t="s">
        <v>144</v>
      </c>
      <c r="M101" s="11" t="s">
        <v>278</v>
      </c>
      <c r="N101" s="11" t="s">
        <v>70</v>
      </c>
      <c r="O101" s="11" t="s">
        <v>181</v>
      </c>
      <c r="P101" s="14" t="s">
        <v>46</v>
      </c>
      <c r="Q101" s="11">
        <v>40</v>
      </c>
      <c r="R101" s="11">
        <v>6</v>
      </c>
    </row>
    <row r="102" spans="11:18">
      <c r="K102" s="10">
        <v>99</v>
      </c>
      <c r="L102" s="13" t="s">
        <v>89</v>
      </c>
      <c r="M102" s="11" t="s">
        <v>362</v>
      </c>
      <c r="N102" s="11" t="s">
        <v>70</v>
      </c>
      <c r="O102" s="11" t="s">
        <v>160</v>
      </c>
      <c r="P102" s="14" t="s">
        <v>220</v>
      </c>
      <c r="Q102" s="11">
        <v>37</v>
      </c>
      <c r="R102" s="11">
        <v>7.6</v>
      </c>
    </row>
    <row r="103" spans="11:18">
      <c r="K103" s="10">
        <v>100</v>
      </c>
      <c r="L103" s="13" t="s">
        <v>93</v>
      </c>
      <c r="M103" s="11" t="s">
        <v>357</v>
      </c>
      <c r="N103" s="11" t="s">
        <v>70</v>
      </c>
      <c r="O103" s="11" t="s">
        <v>156</v>
      </c>
      <c r="P103" s="14" t="s">
        <v>220</v>
      </c>
      <c r="Q103" s="11">
        <v>34.9</v>
      </c>
      <c r="R103" s="11">
        <v>10</v>
      </c>
    </row>
    <row r="104" spans="11:18">
      <c r="K104" s="10">
        <v>101</v>
      </c>
      <c r="L104" s="13" t="s">
        <v>80</v>
      </c>
      <c r="M104" s="11" t="s">
        <v>345</v>
      </c>
      <c r="N104" s="11" t="s">
        <v>70</v>
      </c>
      <c r="O104" s="11" t="s">
        <v>177</v>
      </c>
      <c r="P104" s="14" t="s">
        <v>220</v>
      </c>
      <c r="Q104" s="11">
        <v>35</v>
      </c>
      <c r="R104" s="11">
        <v>11</v>
      </c>
    </row>
    <row r="105" spans="11:18">
      <c r="K105" s="10">
        <v>102</v>
      </c>
      <c r="L105" s="13" t="s">
        <v>78</v>
      </c>
      <c r="M105" s="11" t="s">
        <v>343</v>
      </c>
      <c r="N105" s="11" t="s">
        <v>70</v>
      </c>
      <c r="O105" s="11" t="s">
        <v>177</v>
      </c>
      <c r="P105" s="14" t="s">
        <v>220</v>
      </c>
      <c r="Q105" s="11">
        <v>35</v>
      </c>
      <c r="R105" s="11">
        <v>11</v>
      </c>
    </row>
    <row r="106" spans="11:18">
      <c r="K106" s="10">
        <v>103</v>
      </c>
      <c r="L106" s="13" t="s">
        <v>79</v>
      </c>
      <c r="M106" s="11" t="s">
        <v>344</v>
      </c>
      <c r="N106" s="11" t="s">
        <v>70</v>
      </c>
      <c r="O106" s="11" t="s">
        <v>177</v>
      </c>
      <c r="P106" s="14" t="s">
        <v>220</v>
      </c>
      <c r="Q106" s="11">
        <v>35</v>
      </c>
      <c r="R106" s="11">
        <v>11</v>
      </c>
    </row>
    <row r="107" spans="11:18">
      <c r="K107" s="10">
        <v>104</v>
      </c>
      <c r="L107" s="13" t="s">
        <v>84</v>
      </c>
      <c r="M107" s="11" t="s">
        <v>349</v>
      </c>
      <c r="N107" s="11" t="s">
        <v>70</v>
      </c>
      <c r="O107" s="11" t="s">
        <v>177</v>
      </c>
      <c r="P107" s="14" t="s">
        <v>220</v>
      </c>
      <c r="Q107" s="11">
        <v>35</v>
      </c>
      <c r="R107" s="11">
        <v>11</v>
      </c>
    </row>
    <row r="108" spans="11:18">
      <c r="K108" s="10">
        <v>105</v>
      </c>
      <c r="L108" s="13" t="s">
        <v>73</v>
      </c>
      <c r="M108" s="11" t="s">
        <v>361</v>
      </c>
      <c r="N108" s="11" t="s">
        <v>70</v>
      </c>
      <c r="O108" s="11" t="s">
        <v>194</v>
      </c>
      <c r="P108" s="14" t="s">
        <v>220</v>
      </c>
      <c r="Q108" s="11">
        <v>37</v>
      </c>
      <c r="R108" s="11">
        <v>7.6</v>
      </c>
    </row>
    <row r="109" spans="11:18">
      <c r="K109" s="10">
        <v>106</v>
      </c>
      <c r="L109" s="13" t="s">
        <v>56</v>
      </c>
      <c r="M109" s="11" t="s">
        <v>358</v>
      </c>
      <c r="N109" s="11" t="s">
        <v>70</v>
      </c>
      <c r="O109" s="11" t="s">
        <v>193</v>
      </c>
      <c r="P109" s="14" t="s">
        <v>220</v>
      </c>
      <c r="Q109" s="11">
        <v>35.799999999999997</v>
      </c>
      <c r="R109" s="11">
        <v>7</v>
      </c>
    </row>
    <row r="110" spans="11:18">
      <c r="K110" s="10">
        <v>107</v>
      </c>
      <c r="L110" s="13" t="s">
        <v>134</v>
      </c>
      <c r="M110" s="11" t="s">
        <v>271</v>
      </c>
      <c r="N110" s="11" t="s">
        <v>70</v>
      </c>
      <c r="O110" s="11" t="s">
        <v>179</v>
      </c>
      <c r="P110" s="14" t="s">
        <v>46</v>
      </c>
      <c r="Q110" s="11">
        <v>40</v>
      </c>
      <c r="R110" s="11">
        <v>6</v>
      </c>
    </row>
    <row r="111" spans="11:18">
      <c r="K111" s="10">
        <v>108</v>
      </c>
      <c r="L111" s="13" t="s">
        <v>135</v>
      </c>
      <c r="M111" s="11" t="s">
        <v>272</v>
      </c>
      <c r="N111" s="11" t="s">
        <v>70</v>
      </c>
      <c r="O111" s="11" t="s">
        <v>181</v>
      </c>
      <c r="P111" s="14" t="s">
        <v>46</v>
      </c>
      <c r="Q111" s="11">
        <v>40</v>
      </c>
      <c r="R111" s="11">
        <v>6</v>
      </c>
    </row>
    <row r="112" spans="11:18">
      <c r="K112" s="10">
        <v>109</v>
      </c>
      <c r="L112" s="13" t="s">
        <v>60</v>
      </c>
      <c r="M112" s="11" t="s">
        <v>329</v>
      </c>
      <c r="N112" s="11" t="s">
        <v>70</v>
      </c>
      <c r="O112" s="11" t="s">
        <v>156</v>
      </c>
      <c r="P112" s="14" t="s">
        <v>220</v>
      </c>
      <c r="Q112" s="11">
        <v>34.9</v>
      </c>
      <c r="R112" s="11">
        <v>10</v>
      </c>
    </row>
    <row r="113" spans="11:18">
      <c r="K113" s="10">
        <v>110</v>
      </c>
      <c r="L113" s="13" t="s">
        <v>85</v>
      </c>
      <c r="M113" s="11" t="s">
        <v>350</v>
      </c>
      <c r="N113" s="11" t="s">
        <v>70</v>
      </c>
      <c r="O113" s="11" t="s">
        <v>244</v>
      </c>
      <c r="P113" s="14" t="s">
        <v>220</v>
      </c>
      <c r="Q113" s="11">
        <v>34.6</v>
      </c>
      <c r="R113" s="11">
        <v>11.5</v>
      </c>
    </row>
    <row r="114" spans="11:18">
      <c r="K114" s="10">
        <v>111</v>
      </c>
      <c r="L114" s="13" t="s">
        <v>68</v>
      </c>
      <c r="M114" s="11" t="s">
        <v>359</v>
      </c>
      <c r="N114" s="11" t="s">
        <v>70</v>
      </c>
      <c r="O114" s="11" t="s">
        <v>209</v>
      </c>
      <c r="P114" s="14" t="s">
        <v>220</v>
      </c>
      <c r="Q114" s="11">
        <v>36.9</v>
      </c>
      <c r="R114" s="11">
        <v>6.3</v>
      </c>
    </row>
    <row r="115" spans="11:18">
      <c r="K115" s="10">
        <v>112</v>
      </c>
      <c r="L115" s="16" t="s">
        <v>69</v>
      </c>
      <c r="M115" s="11" t="s">
        <v>360</v>
      </c>
      <c r="N115" s="11" t="s">
        <v>70</v>
      </c>
      <c r="O115" s="11" t="s">
        <v>155</v>
      </c>
      <c r="P115" s="17" t="s">
        <v>220</v>
      </c>
      <c r="Q115" s="11">
        <v>37</v>
      </c>
      <c r="R115" s="11">
        <v>7.6</v>
      </c>
    </row>
  </sheetData>
  <sheetProtection algorithmName="SHA-512" hashValue="j/+mstWQgwiRkRpSb83KWZQgbqHRl3mEtNN4QN+/x+qQJogvJ7WKHwDvdx571E2b2S+bAXf1G4+9FIBjrnT4IQ==" saltValue="nTmZVgcHc51RS+bOIBekvw==" spinCount="100000" sheet="1" objects="1" scenarios="1" selectLockedCells="1"/>
  <mergeCells count="10">
    <mergeCell ref="AB2:AC2"/>
    <mergeCell ref="AB4:AC4"/>
    <mergeCell ref="L2:P2"/>
    <mergeCell ref="C2:G2"/>
    <mergeCell ref="W2:Z2"/>
    <mergeCell ref="W3:X3"/>
    <mergeCell ref="Y3:Z3"/>
    <mergeCell ref="Q2:R2"/>
    <mergeCell ref="H2:I2"/>
    <mergeCell ref="T2:U2"/>
  </mergeCells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B1:E48"/>
  <sheetViews>
    <sheetView showGridLines="0" workbookViewId="0">
      <selection sqref="A1:XFD1048576"/>
    </sheetView>
  </sheetViews>
  <sheetFormatPr baseColWidth="10" defaultRowHeight="15"/>
  <cols>
    <col min="1" max="16384" width="11.42578125" style="4"/>
  </cols>
  <sheetData>
    <row r="1" spans="2:5" ht="15.75" thickBot="1"/>
    <row r="2" spans="2:5" ht="15.75" thickBot="1">
      <c r="C2" s="20" t="s">
        <v>215</v>
      </c>
      <c r="D2" s="76" t="s">
        <v>216</v>
      </c>
      <c r="E2" s="77"/>
    </row>
    <row r="3" spans="2:5" ht="23.25" thickBot="1">
      <c r="C3" s="21" t="s">
        <v>217</v>
      </c>
      <c r="D3" s="22" t="s">
        <v>218</v>
      </c>
      <c r="E3" s="22" t="s">
        <v>219</v>
      </c>
    </row>
    <row r="4" spans="2:5" ht="15.75" thickBot="1">
      <c r="B4" s="10">
        <v>1</v>
      </c>
      <c r="C4" s="74" t="s">
        <v>223</v>
      </c>
      <c r="D4" s="75"/>
      <c r="E4" s="75"/>
    </row>
    <row r="5" spans="2:5" ht="15.75" thickBot="1">
      <c r="B5" s="10">
        <f t="shared" ref="B5:B10" si="0">B4+0.1</f>
        <v>1.1000000000000001</v>
      </c>
      <c r="C5" s="23" t="s">
        <v>46</v>
      </c>
      <c r="D5" s="24">
        <v>2.3988299999999998</v>
      </c>
      <c r="E5" s="25">
        <v>1.5850044915673E-2</v>
      </c>
    </row>
    <row r="6" spans="2:5" ht="15.75" thickBot="1">
      <c r="B6" s="10">
        <f t="shared" si="0"/>
        <v>1.2000000000000002</v>
      </c>
      <c r="C6" s="23" t="s">
        <v>1</v>
      </c>
      <c r="D6" s="26">
        <v>10.940160000000001</v>
      </c>
      <c r="E6" s="25">
        <v>7.3566151033496993E-2</v>
      </c>
    </row>
    <row r="7" spans="2:5" ht="15.75" thickBot="1">
      <c r="B7" s="10">
        <f t="shared" si="0"/>
        <v>1.3000000000000003</v>
      </c>
      <c r="C7" s="23" t="s">
        <v>53</v>
      </c>
      <c r="D7" s="26">
        <v>14.464969999999999</v>
      </c>
      <c r="E7" s="25">
        <v>8.9089390899362991E-2</v>
      </c>
    </row>
    <row r="8" spans="2:5" ht="15.75" thickBot="1">
      <c r="B8" s="10">
        <f t="shared" si="0"/>
        <v>1.4000000000000004</v>
      </c>
      <c r="C8" s="23" t="s">
        <v>220</v>
      </c>
      <c r="D8" s="26">
        <v>7.0815999999999999</v>
      </c>
      <c r="E8" s="25">
        <v>4.3360027144127997E-2</v>
      </c>
    </row>
    <row r="9" spans="2:5" ht="15.75" thickBot="1">
      <c r="B9" s="10">
        <f t="shared" si="0"/>
        <v>1.5000000000000004</v>
      </c>
      <c r="C9" s="23" t="s">
        <v>40</v>
      </c>
      <c r="D9" s="26">
        <v>13.37448</v>
      </c>
      <c r="E9" s="25">
        <v>8.7957244833957005E-2</v>
      </c>
    </row>
    <row r="10" spans="2:5" ht="15.75" thickBot="1">
      <c r="B10" s="10">
        <f t="shared" si="0"/>
        <v>1.6000000000000005</v>
      </c>
      <c r="C10" s="23" t="s">
        <v>221</v>
      </c>
      <c r="D10" s="27">
        <v>9.0322200000000006</v>
      </c>
      <c r="E10" s="25">
        <v>5.9256758495488004E-2</v>
      </c>
    </row>
    <row r="11" spans="2:5" ht="15.75" thickBot="1">
      <c r="B11" s="10">
        <v>2</v>
      </c>
      <c r="C11" s="74" t="s">
        <v>222</v>
      </c>
      <c r="D11" s="75"/>
      <c r="E11" s="75"/>
    </row>
    <row r="12" spans="2:5" ht="15.75" thickBot="1">
      <c r="B12" s="10">
        <f t="shared" ref="B12:B17" si="1">B11+0.1</f>
        <v>2.1</v>
      </c>
      <c r="C12" s="23" t="s">
        <v>46</v>
      </c>
      <c r="D12" s="28" t="s">
        <v>251</v>
      </c>
      <c r="E12" s="28" t="s">
        <v>251</v>
      </c>
    </row>
    <row r="13" spans="2:5" ht="15.75" thickBot="1">
      <c r="B13" s="10">
        <f t="shared" si="1"/>
        <v>2.2000000000000002</v>
      </c>
      <c r="C13" s="23" t="s">
        <v>1</v>
      </c>
      <c r="D13" s="26">
        <v>7.6541699999999997</v>
      </c>
      <c r="E13" s="25">
        <v>4.5729363755235002E-2</v>
      </c>
    </row>
    <row r="14" spans="2:5" ht="15.75" thickBot="1">
      <c r="B14" s="10">
        <f t="shared" si="1"/>
        <v>2.3000000000000003</v>
      </c>
      <c r="C14" s="23" t="s">
        <v>53</v>
      </c>
      <c r="D14" s="26">
        <v>3.7956099999999999</v>
      </c>
      <c r="E14" s="25">
        <v>1.5523239865866E-2</v>
      </c>
    </row>
    <row r="15" spans="2:5" ht="15.75" thickBot="1">
      <c r="B15" s="10">
        <f t="shared" si="1"/>
        <v>2.4000000000000004</v>
      </c>
      <c r="C15" s="23" t="s">
        <v>220</v>
      </c>
      <c r="D15" s="26">
        <v>12.33695</v>
      </c>
      <c r="E15" s="25">
        <v>7.3239345983690002E-2</v>
      </c>
    </row>
    <row r="16" spans="2:5" ht="15.75" thickBot="1">
      <c r="B16" s="10">
        <f t="shared" si="1"/>
        <v>2.5000000000000004</v>
      </c>
      <c r="C16" s="23" t="s">
        <v>40</v>
      </c>
      <c r="D16" s="28" t="s">
        <v>251</v>
      </c>
      <c r="E16" s="28" t="s">
        <v>251</v>
      </c>
    </row>
    <row r="17" spans="2:5" ht="15.75" thickBot="1">
      <c r="B17" s="10">
        <f t="shared" si="1"/>
        <v>2.6000000000000005</v>
      </c>
      <c r="C17" s="23" t="s">
        <v>221</v>
      </c>
      <c r="D17" s="28" t="s">
        <v>251</v>
      </c>
      <c r="E17" s="28" t="s">
        <v>251</v>
      </c>
    </row>
    <row r="18" spans="2:5" ht="15.75" thickBot="1">
      <c r="B18" s="10">
        <v>3</v>
      </c>
      <c r="C18" s="74" t="s">
        <v>224</v>
      </c>
      <c r="D18" s="75"/>
      <c r="E18" s="75"/>
    </row>
    <row r="19" spans="2:5" ht="15.75" thickBot="1">
      <c r="B19" s="10">
        <f t="shared" ref="B19:B24" si="2">B18+0.1</f>
        <v>3.1</v>
      </c>
      <c r="C19" s="23" t="s">
        <v>46</v>
      </c>
      <c r="D19" s="24">
        <v>7.0815999999999999</v>
      </c>
      <c r="E19" s="28">
        <v>4.3360027144127997E-2</v>
      </c>
    </row>
    <row r="20" spans="2:5" ht="15.75" thickBot="1">
      <c r="B20" s="10">
        <f t="shared" si="2"/>
        <v>3.2</v>
      </c>
      <c r="C20" s="23" t="s">
        <v>1</v>
      </c>
      <c r="D20" s="26">
        <v>8.8121399999999994</v>
      </c>
      <c r="E20" s="25">
        <v>5.7716106117824004E-2</v>
      </c>
    </row>
    <row r="21" spans="2:5" ht="15.75" thickBot="1">
      <c r="B21" s="10">
        <f t="shared" si="2"/>
        <v>3.3000000000000003</v>
      </c>
      <c r="C21" s="23" t="s">
        <v>53</v>
      </c>
      <c r="D21" s="26">
        <v>12.33695</v>
      </c>
      <c r="E21" s="25">
        <v>7.3239345983690002E-2</v>
      </c>
    </row>
    <row r="22" spans="2:5" ht="15.75" thickBot="1">
      <c r="B22" s="10">
        <f t="shared" si="2"/>
        <v>3.4000000000000004</v>
      </c>
      <c r="C22" s="23" t="s">
        <v>220</v>
      </c>
      <c r="D22" s="26">
        <v>4.9535799999999997</v>
      </c>
      <c r="E22" s="25">
        <v>2.7509982228455E-2</v>
      </c>
    </row>
    <row r="23" spans="2:5" ht="15.75" thickBot="1">
      <c r="B23" s="10">
        <f t="shared" si="2"/>
        <v>3.5000000000000004</v>
      </c>
      <c r="C23" s="23" t="s">
        <v>40</v>
      </c>
      <c r="D23" s="26">
        <v>11.246460000000001</v>
      </c>
      <c r="E23" s="25">
        <v>7.2107199918284001E-2</v>
      </c>
    </row>
    <row r="24" spans="2:5" ht="15.75" thickBot="1">
      <c r="B24" s="10">
        <f t="shared" si="2"/>
        <v>3.6000000000000005</v>
      </c>
      <c r="C24" s="23" t="s">
        <v>221</v>
      </c>
      <c r="D24" s="27">
        <v>13.71499</v>
      </c>
      <c r="E24" s="28">
        <v>8.6766740723942998E-2</v>
      </c>
    </row>
    <row r="25" spans="2:5" ht="15.75" thickBot="1">
      <c r="B25" s="10">
        <v>4</v>
      </c>
      <c r="C25" s="74" t="s">
        <v>225</v>
      </c>
      <c r="D25" s="75"/>
      <c r="E25" s="75"/>
    </row>
    <row r="26" spans="2:5" ht="15.75" thickBot="1">
      <c r="B26" s="10">
        <f t="shared" ref="B26:B31" si="3">B25+0.1</f>
        <v>4.0999999999999996</v>
      </c>
      <c r="C26" s="23" t="s">
        <v>46</v>
      </c>
      <c r="D26" s="28" t="s">
        <v>251</v>
      </c>
      <c r="E26" s="28" t="s">
        <v>251</v>
      </c>
    </row>
    <row r="27" spans="2:5" ht="15.75" thickBot="1">
      <c r="B27" s="10">
        <f t="shared" si="3"/>
        <v>4.1999999999999993</v>
      </c>
      <c r="C27" s="23" t="s">
        <v>1</v>
      </c>
      <c r="D27" s="28" t="s">
        <v>251</v>
      </c>
      <c r="E27" s="28" t="s">
        <v>251</v>
      </c>
    </row>
    <row r="28" spans="2:5" ht="15.75" thickBot="1">
      <c r="B28" s="10">
        <f t="shared" si="3"/>
        <v>4.2999999999999989</v>
      </c>
      <c r="C28" s="23" t="s">
        <v>53</v>
      </c>
      <c r="D28" s="28" t="s">
        <v>251</v>
      </c>
      <c r="E28" s="28" t="s">
        <v>251</v>
      </c>
    </row>
    <row r="29" spans="2:5" ht="15.75" thickBot="1">
      <c r="B29" s="10">
        <f t="shared" si="3"/>
        <v>4.3999999999999986</v>
      </c>
      <c r="C29" s="23" t="s">
        <v>220</v>
      </c>
      <c r="D29" s="26">
        <v>11.246460000000001</v>
      </c>
      <c r="E29" s="25">
        <v>7.2107199918284001E-2</v>
      </c>
    </row>
    <row r="30" spans="2:5" ht="15.75" thickBot="1">
      <c r="B30" s="10">
        <f t="shared" si="3"/>
        <v>4.4999999999999982</v>
      </c>
      <c r="C30" s="23" t="s">
        <v>40</v>
      </c>
      <c r="D30" s="26">
        <v>6.5636799999999997</v>
      </c>
      <c r="E30" s="25">
        <v>4.4597217689829001E-2</v>
      </c>
    </row>
    <row r="31" spans="2:5" ht="15.75" thickBot="1">
      <c r="B31" s="10">
        <f t="shared" si="3"/>
        <v>4.5999999999999979</v>
      </c>
      <c r="C31" s="23" t="s">
        <v>221</v>
      </c>
      <c r="D31" s="28" t="s">
        <v>251</v>
      </c>
      <c r="E31" s="28" t="s">
        <v>251</v>
      </c>
    </row>
    <row r="34" spans="2:5">
      <c r="C34" s="10">
        <v>2</v>
      </c>
      <c r="D34" s="10">
        <v>3</v>
      </c>
      <c r="E34" s="10">
        <v>4</v>
      </c>
    </row>
    <row r="35" spans="2:5">
      <c r="B35" s="10">
        <f>VLOOKUP(CALCULADORA!G6,'II. TARIFAS SISTRANGAS'!B45:C48,2,FALSE)</f>
        <v>1</v>
      </c>
      <c r="C35" s="4" t="str">
        <f t="shared" ref="C35:E36" si="4">VLOOKUP($B35,$B$4:$E$31,C$34,FALSE)</f>
        <v>SUR</v>
      </c>
      <c r="D35" s="29">
        <f t="shared" si="4"/>
        <v>0</v>
      </c>
      <c r="E35" s="29">
        <f t="shared" si="4"/>
        <v>0</v>
      </c>
    </row>
    <row r="36" spans="2:5">
      <c r="B36" s="10">
        <f t="shared" ref="B36:B41" si="5">B35+0.1</f>
        <v>1.1000000000000001</v>
      </c>
      <c r="C36" s="4" t="str">
        <f t="shared" si="4"/>
        <v>Sur</v>
      </c>
      <c r="D36" s="30">
        <f t="shared" si="4"/>
        <v>2.3988299999999998</v>
      </c>
      <c r="E36" s="30">
        <f t="shared" si="4"/>
        <v>1.5850044915673E-2</v>
      </c>
    </row>
    <row r="37" spans="2:5">
      <c r="B37" s="10">
        <f t="shared" si="5"/>
        <v>1.2000000000000002</v>
      </c>
      <c r="C37" s="4" t="s">
        <v>1</v>
      </c>
      <c r="D37" s="29">
        <f t="shared" ref="D37:E41" si="6">VLOOKUP($B37,$B$4:$E$31,D$34,FALSE)</f>
        <v>10.940160000000001</v>
      </c>
      <c r="E37" s="29">
        <f t="shared" si="6"/>
        <v>7.3566151033496993E-2</v>
      </c>
    </row>
    <row r="38" spans="2:5">
      <c r="B38" s="10">
        <f t="shared" si="5"/>
        <v>1.3000000000000003</v>
      </c>
      <c r="C38" s="4" t="str">
        <f>VLOOKUP($B38,$B$4:$E$31,C$34,FALSE)</f>
        <v>Occidente</v>
      </c>
      <c r="D38" s="29">
        <f t="shared" si="6"/>
        <v>14.464969999999999</v>
      </c>
      <c r="E38" s="29">
        <f t="shared" si="6"/>
        <v>8.9089390899362991E-2</v>
      </c>
    </row>
    <row r="39" spans="2:5">
      <c r="B39" s="10">
        <f t="shared" si="5"/>
        <v>1.4000000000000004</v>
      </c>
      <c r="C39" s="4" t="str">
        <f>VLOOKUP($B39,$B$4:$E$31,C$34,FALSE)</f>
        <v>Golfo</v>
      </c>
      <c r="D39" s="29">
        <f t="shared" si="6"/>
        <v>7.0815999999999999</v>
      </c>
      <c r="E39" s="29">
        <f t="shared" si="6"/>
        <v>4.3360027144127997E-2</v>
      </c>
    </row>
    <row r="40" spans="2:5">
      <c r="B40" s="10">
        <f t="shared" si="5"/>
        <v>1.5000000000000004</v>
      </c>
      <c r="C40" s="4" t="str">
        <f>VLOOKUP($B40,$B$4:$E$31,C$34,FALSE)</f>
        <v>Norte</v>
      </c>
      <c r="D40" s="29">
        <f t="shared" si="6"/>
        <v>13.37448</v>
      </c>
      <c r="E40" s="29">
        <f t="shared" si="6"/>
        <v>8.7957244833957005E-2</v>
      </c>
    </row>
    <row r="41" spans="2:5">
      <c r="B41" s="10">
        <f t="shared" si="5"/>
        <v>1.6000000000000005</v>
      </c>
      <c r="C41" s="4" t="str">
        <f>VLOOKUP($B41,$B$4:$E$31,C$34,FALSE)</f>
        <v>Istmo</v>
      </c>
      <c r="D41" s="30">
        <f t="shared" si="6"/>
        <v>9.0322200000000006</v>
      </c>
      <c r="E41" s="30">
        <f t="shared" si="6"/>
        <v>5.9256758495488004E-2</v>
      </c>
    </row>
    <row r="45" spans="2:5">
      <c r="B45" s="4" t="s">
        <v>223</v>
      </c>
      <c r="C45" s="4">
        <v>1</v>
      </c>
    </row>
    <row r="46" spans="2:5">
      <c r="B46" s="4" t="s">
        <v>222</v>
      </c>
      <c r="C46" s="4">
        <v>2</v>
      </c>
    </row>
    <row r="47" spans="2:5">
      <c r="B47" s="4" t="s">
        <v>224</v>
      </c>
      <c r="C47" s="4">
        <v>3</v>
      </c>
    </row>
    <row r="48" spans="2:5">
      <c r="B48" s="4" t="s">
        <v>225</v>
      </c>
      <c r="C48" s="4">
        <v>4</v>
      </c>
    </row>
  </sheetData>
  <sheetProtection algorithmName="SHA-512" hashValue="Dw1lUG9beDwUVz/xZVQjI1Qjk1DLCt9Y/+03LuiAipI9zlcG51ubf1rk0Jlnz/JhVj0iD9K55AZYwrJre5OOgw==" saltValue="g+OpRlnxz3g68FKyYiGElg==" spinCount="100000" sheet="1" objects="1" scenarios="1" selectLockedCells="1"/>
  <mergeCells count="5">
    <mergeCell ref="C4:E4"/>
    <mergeCell ref="C11:E11"/>
    <mergeCell ref="C18:E18"/>
    <mergeCell ref="C25:E25"/>
    <mergeCell ref="D2:E2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��< ? x m l   v e r s i o n = " 1 . 0 "   e n c o d i n g = " u t f - 1 6 " ? > < T o u r   x m l n s : x s d = " h t t p : / / w w w . w 3 . o r g / 2 0 0 1 / X M L S c h e m a "   x m l n s : x s i = " h t t p : / / w w w . w 3 . o r g / 2 0 0 1 / X M L S c h e m a - i n s t a n c e "   N a m e = " P a s e o   1 "   D e s c r i p t i o n = " L a   d e s c r i p c i � n   d e l   p a s e o   v a   a q u � "   x m l n s = " h t t p : / / m i c r o s o f t . d a t a . v i s u a l i z a t i o n . e n g i n e . t o u r s / 1 . 0 " > < S c e n e s > < S c e n e   C u s t o m M a p G u i d = " 0 0 0 0 0 0 0 0 - 0 0 0 0 - 0 0 0 0 - 0 0 0 0 - 0 0 0 0 0 0 0 0 0 0 0 0 "   C u s t o m M a p I d = " 0 0 0 0 0 0 0 0 - 0 0 0 0 - 0 0 0 0 - 0 0 0 0 - 0 0 0 0 0 0 0 0 0 0 0 0 "   S c e n e I d = " a f 9 b 6 1 7 5 - e 2 3 5 - 4 1 2 3 - a a 9 0 - 7 a 3 9 c 1 8 b b 4 a 6 " > < T r a n s i t i o n > M o v e T o < / T r a n s i t i o n > < E f f e c t > S t a t i o n < / E f f e c t > < T h e m e > B i n g R o a d < / T h e m e > < T h e m e W i t h L a b e l > f a l s e < / T h e m e W i t h L a b e l > < F l a t M o d e E n a b l e d > t r u e < / F l a t M o d e E n a b l e d > < D u r a t i o n > 1 0 0 0 0 0 0 0 0 < / D u r a t i o n > < T r a n s i t i o n D u r a t i o n > 3 0 0 0 0 0 0 0 < / T r a n s i t i o n D u r a t i o n > < S p e e d > 0 . 5 < / S p e e d > < F r a m e > < C a m e r a > < L a t i t u d e > 2 0 . 8 9 4 9 7 6 5 2 2 0 1 2 2 0 7 < / L a t i t u d e > < L o n g i t u d e > - 1 0 0 . 8 4 1 3 1 5 1 7 3 3 5 6 2 2 < / L o n g i t u d e > < R o t a t i o n > 0 < / R o t a t i o n > < P i v o t A n g l e > - 0 . 0 8 7 2 5 1 6 7 0 1 5 2 4 7 0 8 1 7 < / P i v o t A n g l e > < D i s t a n c e > 1 < / D i s t a n c e > < / C a m e r a > < I m a g e > i V B O R w 0 K G g o A A A A N S U h E U g A A A N Q A A A B 1 C A Y A A A A 2 n s 9 T A A A A A X N S R 0 I A r s 4 c 6 Q A A A A R n Q U 1 B A A C x j w v 8 Y Q U A A A A J c E h Z c w A A A 8 M A A A P D A a 5 g W v c A A C X 2 S U R B V H h e 7 Z 1 p W x t X l s e P d i Q E 2 h C b 2 B e v I b G d d t a e T t J J e p t n 3 s 4 n m C 8 x 7 + Y D z d J P d 0 9 3 T 6 e z 2 n F s x 3 Y 6 c R w v G B C L Q E K g B S 2 A 1 r n / q y o o i i q p J A R I U D 8 / e k A l A V Z V n X u W e x b D f 9 7 d K l M L 0 N t V o m t D B e H Z 0 S m X y 7 S V S F C 3 2 0 0 G g 0 E 4 e n Q K h Q K Z z W b h W f t T K h X J a D Q J z + p n K 8 n O s c s t P G s O + X y e L B a L 8 O w g O P + 4 t r g G R 7 2 u 7 N f Q 3 a C F U j v N u z + M w t d T Z z 1 l p A h 7 N A u c b J f H Q 6 H l J e F I c z A a W + a U N Y W j C F O B 3 f i 2 j g 7 K 5 X Z p Z 3 u b C w J u 9 l K p R L s 7 O / y R 2 9 2 l Y r H I j + N 1 f o y 9 v 8 S O 4 X 0 7 e B 9 7 D 7 4 v s 0 c + n 6 N i g b 1 P c k z 8 P f h 7 E C R R 2 P j v z L H 3 F x t b i B d j J i 5 M Z n Z J j U 2 S q Z b R U O D 1 4 Q L 5 n C X h W f P A h W m W I F R b P c 8 b y X i c L 1 p q Z N I p 6 n R 2 C c + U q a U h U 6 k t 6 u r q F p 4 p E 9 v Y I B M T N K f T y Y W 3 y K 6 3 3 W 4 X X q 3 O w q a J Z t c b X 1 T k t N R y G 9 9 u n u q V g p W s W W B F P G 3 S 7 C Y 7 b X A e q g k T 2 G A 3 e i 2 2 s 9 v C d 8 o 4 m U C m 0 2 n h m T L e n h 5 y M d M e Q m W 1 2 b g w b W 5 E h V c P U 2 R r 9 r 0 F M / 3 t q b W p w g R a S k P J C b h L d H X g 6 H 5 V u c x M i V y e n + y j c h w + Q y P A x I L m d X R 2 C k d O D i x Q 2 W y G O j u d w h F l T t s y k P u 7 J X a n x 7 N G e r R k p u O 6 6 V v S I Y C v a W E L R y h h p A f s w 2 N F w a N R w m t r T R E m Y D a 3 h r n X w V Z h U Z g S z P R a D 4 d p M 7 r O n x 8 3 w f m 5 m s I E 4 C f V A s K Z 0 6 D 1 i 0 w 4 6 g X C B K E W m Y u a 6 O E x C h N o O Q 0 l B m 6 U r L R f X a 7 f 3 M J F N Z q a p 9 a 5 Y 9 y i P h R u z t R W k t + g W M 0 r N + s u G d g / i 9 X G / R U s L A 5 H J z O 1 s m R 3 O P g N V 2 / U E r + 3 V o Q N 7 w F a I n G J e I z c H q / w T J 3 U 1 h Y 5 u 7 o 0 / U 4 p o c 0 8 P Y 0 6 m C A Z F O + r Z t L S J p 8 S X k e J f j a q f b V C l M j Q x M h c O 4 X N t f x f V 0 M r N D A Y 0 H y T Y i v C 2 d 3 d 1 G h n J L x K f f 2 D w r P q Y I G A l a D 1 7 / 9 j x c w j y C d F S 5 p 8 S l h M F b m P M R v 4 y 1 n t G i K X b 2 4 Q A b 5 L u 6 B F 8 A c D Q 1 y Y E B 3 T B H t v s 7 c O H I 7 a 5 q O I l W l a U f s p s Z 1 n n 0 W w 8 r 6 e s 5 y o M I G 2 E a h 8 c X 8 F 3 S 0 Y 6 I s X V u F Z d U p H c b 4 U w H 7 I W W R n O y t 8 V x 2 L 1 V r 1 h h a B J t E K z L h 6 g E B j b 0 r p v x H P Q u C J f g i Z K V + q z z R s B m 0 j U H J y b E G t d l 2 x 4 s K X g L m n 5 Q b Q z M l f o x M h t r k p f F f x f 8 S H C L 6 H v 4 X A h x b z M J v O C N / V p l 6 f C O / H h v J q d P 9 v i O u m w 1 q m l b i J w l t G y j U v 8 U Y z b e d D i W B 3 v N u c o a s D 2 C k v s k e J U s k k R a M b l N 3 e o U w 6 T S a T i U b H h u n q 1 a v C T x 0 d 0 Z k / a 8 R j M f J 4 a w c G A L R 0 r a g p A g h d z N f S S i P n d X u 3 Q H a b m Y f C r e Y y b a Q N l M 0 Z a T l + e n q i b Q U q k 0 n S T i J C 1 w I 7 f I f c a r N S B 7 v I i G 4 h C m d i m u n J j 4 8 p u L D C / I Q B m p g c p 2 5 2 g Y 8 a U I A p A z v + r F F P s C W Z i J P L X X 1 T N 5 N J a w q t i 6 R T q b p N P 7 C w F C a j M 0 B r T C N t H V N i Q D 2 0 r U C J v D O R J 6 f t 8 E d A e F t 0 o F O p N I X D Y V o M L t H g 0 C A N B Q L U 1 e X k G q x e E J T A H t B Z Q + s m L E w / 3 P y 1 t A 9 y 8 i w W b X 4 u g J X R y P X Y Y v + X e N 5 N z y P N z X h o l L Y X q G 5 7 m d 4 Y z R 9 K b o T 5 v 7 6 + T n 1 9 v c K R y k X L Z D L 0 / O k L 2 m Q m z i s z V 6 m n x 0 c d z B 7 X S i K + S W 6 P j 3 + / o x K g W A 4 u 8 L Q c t 6 u S 6 b 6 7 u 8 P / N n Y U H U y b Q t h h E i G D w 8 F W 8 U 5 2 r N m R s 3 r Z Y O e q p 3 f / X K m h V V C 2 2 c K j N Z 8 O w I f z + i r n V S u Z X X Z u C w Z 6 t I I N X O H g K d P 2 A g V + N p I n b + f h j 5 F m J / x e 0 M K 1 W I e l 8 r o o d z s 7 u 1 y o v n v w i H r 7 + + j i x W m m t b p q 3 t h r 2 L c J D H E B + c P v / 8 R M H x c X G i k w n 7 x e D 7 3 + s x v C k d Y H G g p 7 d s i H U w O b 5 P B 1 O j W Y Z o s L 8 z Q 6 P i E 8 q w 2 C H T 5 / b Y G W g i u K 0 H g 2 d / q m n s i Z E K j L f U U a 9 h 7 e R 0 k w m / o + E y g A s 5 D 5 s P T B B W Y K S i g x L Z H a S t P C / A I F g 4 s 0 8 + o M e T x M s y j k 8 5 d L l U y E L p e L X 8 1 7 d + / R b 3 / 3 G + H V f W A W f f 7 Z l z Q 5 P U E j w 8 O H B K 5 V Q U K p r 8 c v P D s M U p z c N R J i R W a f P 6 X p i 5 e F Z 7 X J M s u h k b z E v z + 3 s M V A F 6 i m g + J E F C l K e b J m o l B C 2 b b + 6 F L u k J k I M y X N L i z P g E a Y m D 2 M M m H g P k S a + R B d 3 W T t s F F / X 5 / w y k G g w W Z f v C S j y U j T 0 1 N t I V T 4 P 0 M L Y a 9 J i X o C F / V q H K 0 + n A g S X e c 3 T P z R S p w Z g b r Y W 6 R R 3 0 E t h e K x b x a U s y q U B E o r K 8 v L N M Q 0 T y 3 g I 7 1 g Q o W Q / o U L U 0 e O M J 4 E G + s R 5 k s p L x I r S 4 t c S E x s k Y A P K I a 6 4 Q N 2 d B z 0 l w o F F A N a K L J l J J c l w / P 1 I J D I 1 O + w d / C N W f w O B C K c b H E y W 8 x k s 2 n 3 Z c E K W y x / Y o t m K 3 G 6 n n A T e b 5 u 4 k 6 q l K 4 O 5 b U C m e y N C h O w s o u v B Y P B y A R p m p z O T v r T H / 9 M 8 X h C e K U 1 g Y a q F g 4 f G h n l g Q Z s G 8 A 0 x H N 8 h W A c p n K C 0 8 y / s d l s 5 O / r 5 + / v Z u Y y f r 6 r 2 0 W D Q 8 P U N z D I B R L C F A 6 F + G a 8 W P m r B o Q + z f 5 m K 5 7 P M y N Q Q G v e V p 4 p s i d r j W u L z h o V p F J g 6 o 2 M D N P H v / q Q v v r i F r 9 h W p V 4 b F P V 3 K s G o n P Q S A C b r A C f G y X m Z m O Z Z 6 s g Q I Q A A n i w Z K H 5 6 O F r 1 R 8 I M G G z 8 r 1 E J R O Z l 9 D v 7 v J 9 R i T o w t d t N c 6 M y S f y 3 n S O b B J Z Q V W m E m 5 7 J W u 9 E U 2 F C w t 7 v 9 5 9 k x c v Z s n F V m h p K L + V q L e I L 7 l d i a J 2 2 c r k K w V p a T d A J W P l f B v K B S o b K h c C E d b d X J k 9 P y h E n e z n E O 5 + d x L X Y f 8 2 R B o R s y p V g f b K 5 N j 5 Z 9 f u l i C k r Y K 2 J b 2 N k M t H f 7 f y B k V i 2 3 g g 4 b Y e c N P B i a 4 X N 1 t R 8 8 J K r k Y s F q N U K r X X v I T v X 5 0 Q q / H K Z 5 K b z m p A I F 4 d L D B t w q w D w x g T J t z c E A w I z / 6 q t p M 3 H B I m g L + D 7 P D I 1 v 7 f W 0 2 i m s B K n z y z c g 2 n B L Q X z P Z 0 C + Y p n z m B k k f 1 X g 0 U q E 9 F q G 6 9 R B G e 8 K R O G o n a d X d 1 0 f f f f c 8 3 e u V s M w H 6 6 s v b 9 O k n n 9 P C w i I 9 f P g d 3 b 1 z j 1 7 O z h 2 L U M W y B s o V D D x a B n B j D / n M v D x m K W 6 k H f a a C G q K 7 g r B n Y J k E U K 3 o G L Z Q G + N 5 y n g w j n G a + J D O 4 9 X z f z 3 f r d s p h / x P f t V u C 7 I f t h R S X C 1 m S s R W I + j / o X t O D l z J h / A 6 v W L q d w B s 0 E 0 T 2 D q Q T u J X B k o 0 J C 7 v o s C k w P h 5 W q b o G q s r 0 f p 3 t 3 7 9 M 6 7 b 5 E b j U U E s 3 F x c Y n 7 D 1 6 f l 2 y C H w N / 6 / f / / Q f 6 6 N c f k p u Z i s 3 M p s B F / 5 R p g V e Y h l n Y N F J q x 3 j A T A P Y u 0 P S 6 R Y 7 X 8 6 O M t O u R H Z r m W 4 M 7 9 / l j 5 g Q F E v I W K B j 2 2 B 9 7 w I z s d l X s S Y O Q O C w p u E r t F m r c C Y F S g Q p S W 7 H / s d L M 7 s 7 n I S J Y W Q 2 e O X i u + x l u q m Q u l S N R h M 5 R b D f 9 e z Z c 1 o K L t N b 7 7 7 J h e W T v 3 1 K H 3 3 8 y 0 N p U N l s l u Z e z l O G f X 3 z z Z s N a U Y l Y G 7 d m W c a W n i u F f h D V n Z j 9 3 W V e V b 3 1 c E i b 3 q C 4 7 7 O E g 9 l N x s s k K + P 5 K l b J W q L r Z F m N q s 8 C m 0 j U B 3 M 4 t i p 7 n 4 o g h V 4 k J s j F T 4 R g h T i h 3 7 / Q m U / C u a L V t D x x 2 F 3 V J b I I 4 B c w L m X c z x p 9 / r r 1 / g m s Z L A Y B W + f e s 2 X b v + G k + P O i p Y U G B m i e Z e M 8 G 5 P I 7 f C 9 6 e y P M A i J z F m J G Z h / V b C 8 d B 8 2 y I Y 6 Y R Y Q K w y a P p / Y / 5 8 W U m Q M J T 2 O F 4 / b P n 1 j 2 N p Q W T i V 2 8 J m g K l J t 0 2 m 3 0 / g f v q Q o T w G E k 8 s 7 N L Q h H 6 m M z Y + B + C R J J U X j 3 f e h 4 h A k c 1 + 8 F T 1 W 2 O k a 9 J d U 9 x 5 O m b Q T q K M D Z l f p N P 5 / M 8 5 s U N 9 i G I G x w v L V e k n p C y 9 X Y 2 d m m s Y l J c j j s q s I k g n D 7 y v I K j / z V w 8 u o i Z Z i J r 5 o o B c H S s P b F a k P J e c m M w l b g T M p U E r + k N O 2 b / Z B M 4 1 4 D g Y i 4 F N 8 N Y t + C c I B F T a i 6 z w F p x k o Z x g o g 4 D E 9 R v X K B y J 8 K C I F r C B j Q V j q 0 X 8 i 6 M y I D H d 5 T R Q S n U s n E m B k t 8 + 1 m K C F m a f 8 p K C y m O O C t H v y V A + G I 5 G p A q t e W G 2 q N 2 z K K 0 f G R s X n j V O I r Z J f p W c O T W w I Z x K p u j p T 8 + E I 9 V 5 F q 4 0 w 4 c m P g s g i i g 1 3 6 X g E z a y S d 9 s z q R A F Z k w 2 C 1 l n g l x t b 9 A O Z O b X I N X e X 1 O 5 T F J V 9 B n w n B 4 W Q s y 8 + j v z 6 x 8 z A l W e D n 4 + e h 6 R H j W O I 3 4 G t B S n X Y r J R M J S i S T w l F l 0 B V q n d 1 8 D f y Z l m W T f R 6 Y s G q 8 N X b 6 Z t + Z F C i A j U q s 0 I P u E n 1 4 M U d + 2 V Q P u C w I U I i F h 3 K w 2 i F c q 0 S t f g p a Q L Q O 2 e j 1 E N / c p P G p a e Z P O e n 2 l 7 d 5 S F 0 O N C s e I 1 5 M o T g b m k k k w b T t t S F 1 o c F e m T T t 7 D Q 4 s w I F k J D 5 d + a M Y 4 N X z e e / r j L k D e Z F M q v 8 Q 2 h S c l S Q h L q 9 f T h j Q o 3 Q 8 v L e t I u L l 6 / Q 8 M g w Z T L K v f T u L 1 q q r u T t C h Y K a w 2 B u X H K w Y k z L V A A F w E J s k i R E U F 6 j Q j C r U r O L s y 9 e + z G x M / K / S m 0 2 1 o M L t B 6 J C w c a Y z 1 8 J r w X W 1 K p c L e K B 1 k V 9 j Y n b U R P T w u B g v H e E + B + r r q 0 3 7 t A q K V s D 6 k G 7 n b T I b E 6 6 S 0 T 3 W S n H m B E v n 0 m Y X m N y p t n D O y y P M V 5 m f J q 3 2 l z L L V H k m b I h g Q h p Z k v X 3 9 q h E / R O I 2 N z Z 4 U Z 0 c p B Q t B 4 N k 6 9 D e j q z H 3 8 e b O w L e + 4 G p 3 c X g I s 8 B l O O x l 5 s 6 D b K V g N D c D 5 r 5 Q r i / M F a 6 x Y p W i J I 1 g k P Y v E c 5 C V A z 9 Y + K 6 V / / 7 d / / Q / j + z I M L A L 9 i M 2 M k C z u x S D s C Y n Q I F w V m o h z s Y a H W C o E O Y 2 G L z 5 r C g C + A T V 7 k 4 M l Z W w 0 x g e v j Y 1 g 2 N q I 8 R I 6 J f + i b U M g X y O f 3 8 z L 6 l a U l X n S n B g R z N b T M C / L E i l / s W a E G a W c 7 Q / l C k f c l l O b 5 w c R t t d L w Z l J i 1 g a 6 w o p b H / B 1 x 3 u K e 9 F d Z K l L g z 4 4 H 8 j X x E A / / C w o s P s A u Y q 5 B i s O 1 N i / C u c I r H L P I m b + E F v 4 o s x D r d R D J L I e o Q 5 7 5 8 E 8 P n Y 9 U A o u Z T 0 S 4 d o L N z 4 6 r P b 1 D / A J F 6 h Y R Y t i a Y f U o Z G R q q Y j z D x U x c o 3 k / G 7 3 R 4 X E 9 Q U r w Z + / P h H H q Q Q Z 9 N W 2 7 N p d 3 D 9 l u M H F w y p W M h j m 7 j G y K C X o x Z 0 O g r n U q B E l m J G + s f K / o 2 K S C C 0 k B I 4 + d c u + L m p J Q X d U S E g o Z V l 4 Q j x f g l q / S M w l V 4 K 2 h p D + N S A Q O 7 u K N d F D Y + M k c f d R T d u z P A 9 q u 8 e f U + 3 b 9 2 h b + 7 c o 4 A 9 S s l Y m P 2 c c t D l L K B W L w X t o 4 X y M W w q n G u B A s h z k + 4 3 w e F V p l J d i t V O 6 T I M M g 2 0 y o Q K J p r P 3 y M c r Y 2 W Q k W Y l 2 p T P 6 D 1 R k b H y c 4 E 7 9 2 f v 0 0 f f v Q B v T J z h d b W I k y L 4 f I 2 1 6 R p J V A v h S C F 1 E z H t d G 6 x 5 e Q B K e a x b k X K D k z A e U V H d W 9 n 7 K L 9 9 V L K + U U h E 6 c 8 o E W Y 3 Z k o m t E a 6 Q Q J S P V w N 8 V c X a 5 6 O K l S 9 T t Q Y e i Y 7 B r W g g k / S 4 z S 0 P k h 5 X 6 N 6 K a G a D Q B Y o h j Q o N M D 9 K r e 4 G Q J u h j w E S b m H L S 8 H e E g I N t R J d p f A e 7 B r A 7 5 6 b f a G Y H I t e E D Z J G 6 / b c 1 Z 6 v H q 2 B U n K L l v s K p M 3 D L z L U r 2 g R L 9 Z n H u B w r 1 f l E V 6 r g / n e b 8 E N W B S I K c M m 8 Z S o S o W F H K V a j A x f Y H C q y H + / c r i I m 1 t J S m 2 u U H B + X l + T M T B / L R J 9 l 6 0 5 N q D / X G k Q S H j Q t o X 3 M A M n / X U + R E o R G A f L V t 4 O L 1 W P 4 y 3 x i o W C C K 7 8 v L 5 T q v 6 N d f K u R c o C M 4 P s t V c a / o K h E l q r / f 2 9 9 c 0 z Z R A X z r s Z w 2 N j p C z 0 8 m E o 4 d G x 8 d p / u U s B e d e 8 v c o z Q l e X l 7 i C b b S 8 T o Q d O k m 9 n m i V g j c z C 6 z 2 V T m e 1 i 4 b m L L M x F T l f I Q r Z x 7 g U r v G L j K v 8 V 8 I y T V i m g 1 A 7 6 Y t d J q o n I a 4 a 8 0 0 l A F e 0 w I L k C 3 F I U g B c z G i a l p G p u c o h A T H L m v h X 2 u Y f 4 z B 3 G y V V a r U 3 7 e c H W U e G + R 1 1 T 8 Z P T O A C Z J S 7 N 6 O f c C B R D Z Q / r K V 7 P 7 X Z C 6 2 c n X 4 q w i 6 v f j 2 n 5 V M C J y G C i A O V K 1 / C N E + N C A X 4 p S 8 S I y J O S h d a U M D I A m K u L e m s 5 B s K G P 0 v / b N X r 5 H U X D 6 w I l A Z E 8 l G 6 g K O / m a I G 3 x 3 p j L K 8 p 8 I w g h W h C Q O N g K B v G b K q B r k k w D 2 t N s 0 A o v s f f y z M h M C l E x F q l a l i 2 V a Y j A y Y f e o 1 o p Y 4 Y k y 5 Q c q C T 0 B r r 5 b q R r M z m d t v L 9 N a E t k j c t 4 u V n n I i a B m s B k z D W i l H y 8 y v Q v 9 v A H N y K 1 G p g Y I g I q V J D Q 1 b W + c a J N a K Z n o t s D h J A 0 + 1 0 A V K h f l N M z 1 k A g K Q w f w m 0 1 Z a u M 1 8 s T 2 z k Q m M 2 o Y s 0 p P U Q C N M l N r L f a R 8 b p e b e p j z O z g 8 I h w 9 T B 3 X / 9 w i r T i Q I q / 6 r d d 8 1 g W q C p v s p I v C o b W J Y w 7 7 V E y o A L Q K B A P a R g o a 6 w 8 O D Q n P D o L 3 m o w m x f J 4 5 O o t L w Z r z r c 9 6 z i Y n 4 j E V n t 1 V 6 g h j h r Q O d O N L p v B 9 e E C 7 8 l Q 7 x y i Y U + R L v d X I n 5 L w Y W 9 w A K i d 9 W m 9 U G g E K y o l u G w u L D A w + p q q A 1 I a G f G f E W + T 4 S A A c 6 t u L x t Z C p V A D t s w X M w I U N 7 b b y v n r Z w z U Q X q G M E J Q W 2 X I R G A p X c v s j a K p + H h O l + y W S S Z 6 F j D 0 r O 6 s p K V Q 2 G O b / Q U r h w 3 d 0 H / T D 4 c M h v O w v 0 d J Z p j J 1 D r 7 A B C 0 W f y B r I x j Q T t F Q 1 4 C d h b I 5 S X 5 B G Q L d c m P 6 w W q q h C 9 Q x 0 2 + Y o 8 k h D x c c a B 7 s H x X y O e p y u S m + u U E u 9 t X t 8 e 4 F M L Y S C T 4 p H t W 8 b q + P 7 E y z K W 3 q A v S Y w C x g p D u B t X C Y P D 0 D 9 P W C 9 u n r r c q A q 0 h X B 4 p 7 P g 0 a d E p 7 C q I t H E 7 L x d 6 S 6 s A A C B X 6 2 Y t g E x / 7 j o 3 e 8 P i / 1 D I J d R / q m D F 1 j + 9 p I Y S + A 0 P D Z G T m H D S L o 9 N J O S Z c 6 X S a v 7 4 w N 8 v L O 7 K Z N I / u I d 1 o q 0 r v P o / P x 4 U R Q w t Q B e z x + i m f 2 2 Y X V X t I u F V 5 h Q k T Z A l 7 h C u J g 8 I E M B 9 q i m k v b M Z j k o g S C I 9 j 9 O s H F 3 K 8 5 f a Y t 8 i F q Z Z 2 U 0 O L f 6 V r q G N m Z r D A V t D y g U 1 i m G w D g Y p J t 7 2 d p d j G B j f h I G C o o + I h 8 8 U g T 2 X K Z r I H 8 v T U W F 5 c o M D w K B d a l P m 3 a y 8 + + E M D L u Y T 5 Z m J n E K F t f A C A 6 + p l 9 d U w L m + P p T n a U Z K Q C g e L l o o t V t p T 9 1 M o M F 0 D d V k 5 J c b O / P y j c F e 5 j u J Q H g C w y N 8 w D N K 3 d F z D 0 E M N N O E o K G g c W V 5 k Z u L 4 t h N E W k t F T S U W A a P F b g 9 x a m i k d D 7 A z 0 8 p M K E z 4 M W 2 h f 7 q m v f O N N W n 7 2 w 0 o N F Z K 9 U 5 l 9 h K R P z l n H T 3 x z L 0 7 i v y K s K R J P y q O A a 4 2 / p G u o Y w I A 3 T L i Q 8 o u p / A E t F Z y f 4 3 t U k x c u 7 k X 0 V l e W m K m 3 v 7 + E F C Z k X Y B M J s M 3 c 3 H 9 4 / F N y j N v G 8 K G R F r s d 6 E j L p p w A g x S u 7 N g 4 X 0 X T g t M 5 M d k f p D N s Y U l m K W c 0 c V u 5 g J P 8 a o X B A W u M D P w + z p 6 0 M u Z 9 B d p k p m J I v g 9 6 L 2 x z q 4 V N F a 9 D H l K t C I r r d c F 6 o T 4 1 e X 9 Y d W o X 4 q s h s j I z D t 7 h 5 3 7 T d A u 0 j o q b P z C 1 J O X 0 i N l K Z G I c 0 G C h v r p 8 Q / U 4 / f z e i m 0 d 5 6 8 c I m / D 9 k e 4 i C E 4 w b Z B B h c 5 2 P m F g a 0 K Y F G N T 0 9 f v 7 9 a Y X 1 U e u m V k C K F t y o p Y p q 7 B b V 6 y x R B 7 M E M I h B i i 5 Q J w D a e g 1 b g 8 w k K P N 6 J g i P x 7 v v F 6 V S W 3 u R O o A i Q m g t u T A h k R Y T O / o H B v n z x S D T S m M V r Q Q w x V 3 8 v d i I r p U E 2 g y w N T D N V v 5 a R M J r f J s A Y O I g Q u A n D c y 7 N 5 i G R O J z N W C 6 Y c 6 v W s g d 5 m I 2 b z w w G 1 j k Z J a w c 0 4 5 G 6 L + w Q A N B o a 4 Z t l K J o R X K k i F C U Q j 4 c O a i W k j u 9 2 + J 0 w Q L K k w o S g R E T 8 U H I b Z z Q s / S j 5 h p N l A o Q 4 6 q v d Y B 9 D I 6 N w E o D l P Q 5 g A B O X u g p l H D J + s m b l 2 S W w f F g q x Z R x 6 N S r 5 W A u b J k V h A r p A H T P I t L h 5 u V d 4 h p v Q w I c V V E O p Y x K 0 m j i k A L l + 0 q J C g F Z m 4 V C I 5 / q l k k n u b 1 3 q L z T N 6 V Y D m v T 5 T 0 9 U y 0 l w H I n A + E z o M o X o Y 4 e K W X h S Y E 8 r l D D S s 4 i J z w W T g 3 Z y b 4 7 l 6 d p Q Y S / s r h V d o I 4 Z T E i U R / n k Q P s k 4 z F u w g F o M w Q t M p L G K w D R w M 1 o l A s W T C g p e C 2 T z V B f X z + v q U J b M 0 Q N M S j h u I C m 6 W A + 4 M U r V 7 l W l Q N B g q B j b j D e i z 6 I 2 G y V T p g / T b D Y v D O u v B B I r x l a y H 3 E z i M E r B a 6 D 3 U C I N x b b T M R o f P w 6 g o T p K E D g Q m A G x I C V C o V e e C B N 7 0 0 W / h m L l o 9 G 9 n 7 u 1 y V r r I o 6 8 A m M n 4 H + v G h Q y 1 y C H E D N x J Z q w W C E a L A 4 j M g 5 C / W d 2 G R i D G f T g x E 4 N O L 8 4 1 b A Z z m V w N 5 H h F d T Z r 4 n h R C 6 / h M M A 1 N 7 H U e B m d f l R K j c R w b x R h m h z Z m 4 r 6 f L l A n A E 7 1 h 8 x 0 q G Z + 4 Y Y E c o G S E 1 p Z o Y C Q 5 4 e u s m j W i M p g s U S + 0 9 n F M 9 X D a 2 v M 3 9 r f 7 0 I B p N q w s k Z 5 Z y L P s 7 5 F 0 G C m u 8 v F / 0 9 I n U L e o s j n L 5 B X V / 2 z t R P w T 9 G f A g E K C C G i g 2 v M n d R N v h M A t 9 y d + Y q G g O B A 6 y C n D 4 1 Z x M 1 Z C B L M v G o g Z O 7 1 e Y V n x D V A L o c W Y h 3 c p x q b m O L V v R A u d E K S m o z V h i E 0 i l S Y A N K p l p a C 3 N y U C h P A H t B x U W M N O h b Q 2 h l 7 W N h E j q Y M 5 G f n d y Z Q 1 A X q p I D Z g H D x X D j P y + P F X u e I z g E I m F S j K I H 9 J 2 k T T Q Q E M u k t 9 t X M U 5 m Q U b H C b m h E E v H 7 U Y I v a r 6 A u 7 k C d X N U u e A S 2 n F I o f h x + x j L K Y S P e C r g b / u c l f 8 A F k V d o E 4 Q n P z 5 h J M J l o 1 H m t D H D 9 W 3 m x t R L g B 2 h 3 K N F I A m k 3 d U Q g V v X / 8 g T 1 U C Q 8 O j N D w 6 z v 0 p C B K 0 l d S E / J i Z n U c F C a e Y / I i c O S X k 2 g I 5 e Z W v Z 8 f c E 7 n Q W 0 l f E m d V 8 f Q v / p 3 O i Y O 9 k L X 4 D g 0 G h v f 2 a K R E 1 9 f 5 / g 3 g D n 8 y w b 6 W + C A C J N d C s / n 8 l a p e 7 E / J f S 8 I H 3 w a f I V p i a 9 4 C 8 L A y G q 4 0 L d f p K c G 3 u 8 3 r d G Q u 8 A L / A B u n m y V N B 3 x / 1 H 5 P 2 / R Z 0 9 2 u c m L Q s B W o t Z n V w I T T V C 8 K P 7 s i 3 U T D 0 r c D 1 r o G 2 b S L y 0 t 6 0 G J 0 w Y j S X u c p Q M r O 2 5 G R O x Q 6 4 T D q I e K r K 3 x n D 1 o M Z R 1 i M y + e E Y D z F 9 x S j a H p T m A K J u H x o p G I h Q Y r j R 8 k Y I N T u z J i A T c R f Y o 8 y E K i G L B 4 Y Y w w r z E n C y H p V R 1 L C f y E z E x Z H U 1 T A v B J Y p 1 v E Y X A p 2 0 K O k / f p o g S + J S f 4 n 3 6 M M 5 R 3 Q O O Y 8 Y U g 4 L Q g 3 k Y b 4 + U m C f n w k U + z l E B U s l A 2 2 z n + 1 k x 5 D d H t u M 6 w L V K r j s J Z 6 4 6 e s s c 8 3 i q t I R S Q q 0 G C J q 2 I c S / S V o M Y S w C 8 U 8 j 7 o h r A 7 W w 2 F e y C g v B 0 H Y t 7 C b I X d 3 R V D F 3 y P V N h g Y B 4 G G e T k 8 O s a P K 4 F K Z A j g n a / v 0 q 9 / 8 z F l i z Z 6 s m o + t Z J 0 J R B M Q Y R S C j 4 x / L y v m a a p J l i Y g g g t l W S a C Q P 7 I G D o 6 Y j F B u g C 1 Y K g c y k i R l o j c 7 j h M U g A P t X E 9 M U 9 H w p f 5 W A U 6 f D Y Q Y H A X k w x n y G L x c p / J r y 2 y s e O i j V b 4 O m T x 8 z P G + L 7 T C s r K / T o w T + 4 z w D E O U v Q p 8 h D 9 P f 6 6 b V r r 1 F f n 5 / 3 e K h V w 3 Q a I I k X m g W Z L N 8 w 7 Q R N 5 b K V e I 7 e b u 3 9 W 1 V 0 g W p h M H j 6 N Q 2 7 8 y L Q V k q d Z 6 V s R K P 8 P f D D L l 1 9 h d c c w a w D C M u v h k J k t V q o w + 5 g Z q S T F z h C y B C Z R L g f w + U 2 Y z F a W V 6 h m Z l X K j 8 o 4 e l P z 5 h f O E h u t 5 u b R m e x Y U w 1 W s O w 1 V E E F a s I t W P H X g v p K u X y I i j 1 Q L t o C B O 0 m t R 3 g 6 + 2 n U 2 T v 6 + f m 3 c o c E T m B Y Q J Q J i + v f 8 t z T 6 f p S 5 2 H P m F 8 g f M R B P / y n + E 4 2 H m 7 H l B F 6 g W B / Y 8 2 k O j k x E C B d X s e 3 t n p 2 p j T S X G J i a p W M h z z Y b H U n C e p i 9 d 4 U I B e n r 7 9 r 4 X m Z i a Z C Z f i H w 9 y l M a C x h B K h V S 9 n 1 c 8 C / O A 7 p A t Q m I K j 1 c s v C d + a d h 5 Y Y J S E L d z m a E Z 7 V B 5 A 7 m H x 6 V + q v a + X 4 + r 5 f e / + A 9 u v X V L d 5 l S U 6 R / U e l Q o i c u P O E L l B t B n w e T E D H e F J o L s y Z h e Y C 6 + F V c s r 6 9 G k F y b S I F G q h p 8 d H H 3 3 8 I d 2 / + y 1 F o 5 V M D x G M 4 6 n M 9 i U + r 6 n Z j V B a H V 2 g 2 h Q I F n w r T E K H 5 v p u f p d 2 b U N c 0 2 g h l j H y 4 j o U y 8 G K z G Z 3 K i 9 U A V E 9 R P H w g B Z 6 9 5 / e o Q f f P u Q R x X 0 q 3 6 M h J S Y K q m E 2 V r F d 2 x g 9 y n f G g K 7 C Y A M H s 9 6 Q D a 0 E y j k Q z p b K Q b e t Q H a r U T W q C G H 6 / f / 8 k T w e t 3 C k w v j k O E 1 N 7 l c O P 3 z w i L 3 H Q z 8 m h 6 j D r p 5 K J c V m L u + V P 7 Q 7 u k C d c Y Y 9 J Z r u L f A N S W g 1 m I r V w N 6 X U i H d 7 O x L 7 q M N D y u 3 i B a B C Z j O 5 i m Y d t N I j 4 X u / 2 O e 3 n 5 9 m l w O l D d U 6 o 6 w 7 9 X V U e L l H O K c J r T / w u g g u F / o b I Q 0 H 6 V q 2 l Z H F y i d Q 1 i Y Z n t v O r 9 X v 7 W V S t G t L 2 / z z A e l z W I 5 2 B j N 7 2 T o 3 t 3 7 d P n K J R o Y G O C C U i + Y O I g 6 L q 3 b B q 2 A 7 k P p H A K a 4 / M X 1 r 1 0 o V B o l d 5 8 + 0 1 N w o Q e E t G 1 E P 3 t r 5 / Q 9 R v X m D B h 4 o j w Y p 1 g S A B S h E a 9 R S 7 k 7 Y A u U D q K w D y 8 O 2 / h X 7 0 e L w U X g s I r 1 Y n F 4 h S J R O i f / + W 3 5 P V 6 e P C i H i p 7 Y g U e 6 E C b 6 l I u R e m V B x R 7 8 k d K R E P C u 1 o X 3 e T T q Q r M v k t d S 0 T l A g 2 p j N i R s r i 4 x L X U p C R Q o R U I 0 7 f 3 H 1 A i k e S b y j / + 8 A O f h D 8 1 N U W x k o 9 C i U o v j V Z G F y i d m i T j E f r 5 B Q v 1 + 9 A A R j g o A w W Q q 2 t h e v L 4 C V 1 9 5 Q o T v o D w i n Y W m B Z E S B 5 m Y o k 5 T v h T 3 a 5 u n t K E z q 4 I 8 e N Y K 9 + w u s m n U x O X p 4 8 e R 7 3 0 v W y k j J R 4 P E G f / N / f 6 d X X Z m i V + V w o t h P H 9 K i B M g 9 o I 3 R n W m P C + M 3 X d 2 l w c J C X r i A 8 7 2 Y P C B P o E P 5 0 q 6 / + u o b S q Q t k p k / 7 C 9 T V g d E x z M F i p F J p + u z T z + i 9 9 3 / B s 8 y h r T Y 3 N u m T T z 7 l G e v 9 / f 3 M b J v g r 0 F A 8 D q q e T P p D M 3 P z V M i m a T J i X G 6 e L l S e q I E m t y g b q v V 0 Q V K 5 8 h E 5 + / T j U t 9 d H n y Y J M Z a C 0 x i + L z z 7 + k 3 / 7 2 1 + R w 2 C k c i d A i M + / 8 v b 1 M I w 3 Q z s 4 u P 2 6 1 K u + R Y e + q X c a c 6 i a f z p H p G f s Z L e d G 6 I t Z C x / u L W Y 9 w G x D p A / 1 V Q W y U t l U K Q P B l H u T 2 U I T T C t h s 9 j t d q k K E 8 C m d L u g a y i d Y 8 H v L O 3 5 O z 3 2 X f p h u U x u h 4 H G X U l 6 8 v 0 j u s z M u + G R w z 0 u 1 G i X Q k V d o H R O B A x M 8 5 i T l E u G y N / j 4 p P x x Y B D L a D x M O a 0 H d B N P p 0 T A a U c 6 z k 3 v T p z g c a G e z U L E 4 g J 5 S n t g C 5 Q O i c G 4 h M Y W o D S / n r A / p O e e q S j o w D E A t n k s a z 2 W w / p T + 0 y a E A X K J 1 T 4 c e Q t k J I 0 C 6 1 U q j r 0 g V K 5 1 Q Q i x y 1 o D a Y o F X A Q D Z M + e c l L 8 I x H Z 0 T B w 0 w v 3 h h I Q z z x i a w 2 D h T z r 1 g 6 0 T 4 o C s x I E A E k + X f m 8 r x V s 2 7 7 P + v h 8 1 1 T p 3 d b I I M 6 / c o k 9 i g K 6 9 c E f p i l H n K E j a G / + t u m p z d 9 Z e C N B M b k + l d p i i R f Y + B C 3 K 2 t l L 0 l z / / V R c o n d P H Y y / S h C d L z g 6 m t b Z 3 e L o S Z O f e 3 W + p p 6 e H l p a W q B z 4 i A v V a d D r L N G 1 4 Q J P g V L K 2 k C S 7 5 d f 3 K L r N 1 7 T B U r n 9 E H v v l c D B T 4 F U A q m M 2 Y y G b 5 n d W f J f S q 1 U G + M 5 X m v i 2 q s r 0 e 5 0 L / + + g 3 d h 9 I 5 f d y d J S 5 M L y I H I 3 / I A U Q + o M v V T b + 8 f P L r P k b U Y M J G L U K h E E 1 P T X G T V B c o n V M n n j H y C e w Q K j T v V G r K g p D 0 D W Z 2 n S T 4 P y W 3 a / t t m A u F C f 1 A F y i d U w c C h K Y w q 0 k T f X A h x 4 V q V T I E T g S D 6 d 4 d 3 6 Z C P s c n h R w 3 i N z V M v c q / l 5 l j A / Q B U q n J c B t i 0 m K Y t / A 1 S T 6 + B 2 + P b f i U d p + 8 X v K Z m p P G g E Y i H Z z t E A 3 R + r X b p g L j B 6 C 1 U B x J U a 1 d n U 5 + X M 9 K K H T 8 m A U p 4 / 5 W e D 5 8 x f k 8 3 k p a / T T w q a 5 a h b F l Y E i D b k P a z J M 5 E c 5 v z h s W o k 3 x g p M O x 0 M k s g p M J v w 8 8 + + o L X V N d 7 l y e f z 6 R p K p / V 5 u G S m v C A X J p O Z E v E k j X j L P I S N o X R y 3 h z L 0 6 8 u 5 / a E K b h p 4 r O E x U m K D m u Z 3 h 7 P H x o L K t J p g 6 l X X Z i A 0 W i g m Z m r 9 J v f / Y a + + P w r X n m s a y i d t m D K X 2 R C V K T g 3 B w P o 0 9 M j g u v V L L Y M f g A w 7 Q x / 1 b K I y a M 0 g n 0 K H z E G F D 4 b d i k X Y 6 V 6 c t 7 z 8 k / O s N 9 I Z i I 7 0 7 l p S O u N P H y 5 R w 5 M Y R O e K 6 j 0 9 I g y n d v w c Q n t h d L R e 5 z b a S N t M X M N m w C e x z l Q 8 K E K N 2 W p L F L h 4 U o y n 4 G 4 X l o L G S 8 Y + K 9 N f W M q F R g p m W e f t 6 A M A G 0 T c N G t K 6 h d N o G R N S i L + 9 Q Z 9 8 V 8 n r d X D M N u U t c c 0 E 7 S c E o V b w u A q E T n 0 N g b j C / D F o N k / c f P 3 5 C / Q M B e p b w 0 z 8 x g W q U e D y u a y i d 9 g E m m d U z y m c B I x i B K u B 5 5 h / 9 I P Q L X I z t 3 8 4 9 Q h B D R C p c f d 0 l H u Q Y 9 + Z 5 u L u j w 0 a Z d J K c z H c 6 C t n s t i 5 Q O u 2 F u 2 e I H M 6 D U x p h u s G M e x k 1 7 w k O / C S M 5 l E i v G X k I f F 0 O k P / + 6 e / c F M N z T X x M 0 c B e 2 O 6 y a f T 1 i C w g M F y 4 n 7 R z G C B z 5 Z C Z A + C A x 9 L C f h T / u I T K u R y 1 N f X S 7 2 9 f u G V x k H 4 X B c o n T M H R E j L T b 0 e f E y / e 3 e M v N 0 2 4 c j R w L A D 3 e T T O X N o 1 R C 9 Y z M U 3 X E I z 4 4 O p u n r A q V z r l l k p q H W U n w t 6 A K l c + 5 B 4 W C z / B 5 d o H T O P X x Y t v D 9 U d E F S u f c g + y J R L Y Z I k X 0 / 7 j N j L i b y + 3 l A A A A A E l F T k S u Q m C C < / I m a g e > < / F r a m e > < L a y e r s C o n t e n t > & l t ; ? x m l   v e r s i o n = " 1 . 0 "   e n c o d i n g = " u t f - 1 6 " ? & g t ; & l t ; S e r i a l i z e d L a y e r M a n a g e r   x m l n s : x s d = " h t t p : / / w w w . w 3 . o r g / 2 0 0 1 / X M L S c h e m a "   x m l n s : x s i = " h t t p : / / w w w . w 3 . o r g / 2 0 0 1 / X M L S c h e m a - i n s t a n c e "   P l a y F r o m I s N u l l = " t r u e "   P l a y F r o m T i c k s = " 0 "   P l a y T o I s N u l l = " t r u e "   P l a y T o T i c k s = " 0 "   D a t a S c a l e = " N a N "   D i m n S c a l e = " N a N "   x m l n s = " h t t p : / / m i c r o s o f t . d a t a . v i s u a l i z a t i o n . g e o 3 d / 1 . 0 " & g t ; & l t ; L a y e r D e f i n i t i o n s & g t ; & l t ; L a y e r D e f i n i t i o n   N a m e = " C a p a   1 "   G u i d = " f 4 7 2 6 f 0 6 - 0 d 1 0 - 4 c d 6 - a 3 3 6 - c 7 3 e 4 5 2 1 a 1 3 b "   R e v = " 1 "   R e v G u i d = " 4 e b 1 5 2 4 7 - f 5 c 1 - 4 e 1 f - 8 7 d 2 - 3 c 0 c 0 0 3 d e 9 c 4 "   V i s i b l e = " t r u e "   I n s t O n l y = " t r u e " & g t ; & l t ; G e o V i s   V i s i b l e = " t r u e "   L a y e r C o l o r S e t = " f a l s e "   R e g i o n S h a d i n g M o d e S e t = " f a l s e "   R e g i o n S h a d i n g M o d e = " G l o b a l "   T T T e m p l a t e = " B a s i c "   V i s u a l T y p e = " P o i n t M a r k e r C h a r t "   N u l l s = " f a l s e "   Z e r o s = " t r u e "   N e g a t i v e s = " t r u e "   H e a t M a p B l e n d M o d e = " A d d "   V i s u a l S h a p e = " I n v e r t e d P y r a m i d "   L a y e r S h a p e S e t = " f a l s e "   L a y e r S h a p e = " I n v e r t e d P y r a m i d "   H i d d e n M e a s u r e = " f a l s e " & g t ; & l t ; L o c k e d V i e w S c a l e s & g t ; & l t ; L o c k e d V i e w S c a l e & g t ; N a N & l t ; / L o c k e d V i e w S c a l e & g t ; & l t ; L o c k e d V i e w S c a l e & g t ; N a N & l t ; / L o c k e d V i e w S c a l e & g t ; & l t ; L o c k e d V i e w S c a l e & g t ; N a N & l t ; / L o c k e d V i e w S c a l e & g t ; & l t ; L o c k e d V i e w S c a l e & g t ; N a N & l t ; / L o c k e d V i e w S c a l e & g t ; & l t ; / L o c k e d V i e w S c a l e s & g t ; & l t ; L a y e r C o l o r & g t ; & l t ; R & g t ; 0 & l t ; / R & g t ; & l t ; G & g t ; 0 & l t ; / G & g t ; & l t ; B & g t ; 0 & l t ; / B & g t ; & l t ; A & g t ; 0 & l t ; / A & g t ; & l t ; / L a y e r C o l o r & g t ; & l t ; C o l o r I n d i c e s   / & g t ; & l t ; G e o F i e l d W e l l D e f i n i t i o n   T i m e C h u n k = " N o n e "   A c c u m u l a t e = " f a l s e "   D e c a y = " N o n e "   D e c a y T i m e I s N u l l = " t r u e "   D e c a y T i m e T i c k s = " 0 "   V M T i m e A c c u m u l a t e = " f a l s e "   V M T i m e P e r s i s t = " f a l s e "   U s e r N o t M a p B y = " t r u e "   S e l T i m e S t g = " N o n e "   C h o o s i n g G e o F i e l d s = " f a l s e " & g t ; & l t ; M e a s u r e s   / & g t ; & l t ; M e a s u r e A F s   / & g t ; & l t ; C o l o r A F & g t ; N o n e & l t ; / C o l o r A F & g t ; & l t ; C h o s e n F i e l d s   / & g t ; & l t ; C h u n k B y & g t ; N o n e & l t ; / C h u n k B y & g t ; & l t ; C h o s e n G e o M a p p i n g s   / & g t ; & l t ; F i l t e r & g t ; & l t ; F C s   / & g t ; & l t ; / F i l t e r & g t ; & l t ; / G e o F i e l d W e l l D e f i n i t i o n & g t ; & l t ; P r o p e r t i e s   / & g t ; & l t ; C h a r t V i s u a l i z a t i o n s   / & g t ; & l t ; O p a c i t y F a c t o r s & g t ; & l t ; O p a c i t y F a c t o r & g t ; 1 & l t ; / O p a c i t y F a c t o r & g t ; & l t ; O p a c i t y F a c t o r & g t ; 1 & l t ; / O p a c i t y F a c t o r & g t ; & l t ; O p a c i t y F a c t o r & g t ; 1 & l t ; / O p a c i t y F a c t o r & g t ; & l t ; O p a c i t y F a c t o r & g t ; 1 & l t ; / O p a c i t y F a c t o r & g t ; & l t ; / O p a c i t y F a c t o r s & g t ; & l t ; D a t a S c a l e s & g t ; & l t ; D a t a S c a l e & g t ; 1 & l t ; / D a t a S c a l e & g t ; & l t ; D a t a S c a l e & g t ; 1 & l t ; / D a t a S c a l e & g t ; & l t ; D a t a S c a l e & g t ; 1 & l t ; / D a t a S c a l e & g t ; & l t ; D a t a S c a l e & g t ; 0 & l t ; / D a t a S c a l e & g t ; & l t ; / D a t a S c a l e s & g t ; & l t ; D i m n S c a l e s & g t ; & l t ; D i m n S c a l e & g t ; 1 & l t ; / D i m n S c a l e & g t ; & l t ; D i m n S c a l e & g t ; 1 & l t ; / D i m n S c a l e & g t ; & l t ; D i m n S c a l e & g t ; 1 & l t ; / D i m n S c a l e & g t ; & l t ; D i m n S c a l e & g t ; 1 & l t ; / D i m n S c a l e & g t ; & l t ; / D i m n S c a l e s & g t ; & l t ; / G e o V i s & g t ; & l t ; / L a y e r D e f i n i t i o n & g t ; & l t ; / L a y e r D e f i n i t i o n s & g t ; & l t ; D e c o r a t o r s   / & g t ; & l t ; / S e r i a l i z e d L a y e r M a n a g e r & g t ; < / L a y e r s C o n t e n t > < / S c e n e > < / S c e n e s > < / T o u r > 
</file>

<file path=customXml/item2.xml>��< ? x m l   v e r s i o n = " 1 . 0 "   e n c o d i n g = " u t f - 1 6 " ? > < C u s t o m M a p L i s t   x m l n s : x s d = " h t t p : / / w w w . w 3 . o r g / 2 0 0 1 / X M L S c h e m a "   x m l n s : x s i = " h t t p : / / w w w . w 3 . o r g / 2 0 0 1 / X M L S c h e m a - i n s t a n c e "   x m l n s = " h t t p : / / m i c r o s o f t . d a t a . v i s u a l i z a t i o n . C l i e n t . E x c e l . C u s t o m M a p L i s t / 1 . 0 " > < m l > H 4 s I A A A A A A A E A H u / e 7 + N f U V u j k J Z a l F x Z n 6 e r Z K h n o G S Q m p e c n 5 K Z l 6 6 r V J p S Z q u h Z K 9 n Y 1 z a X F J f q 5 v Y k G x T 2 Z x i Q J Q T 1 6 x V U V x i q 1 S R k l J g Z W + f n l 5 u V 6 5 s V 5 + U b q + k Y G B o X 6 E r 0 9 w c k Z q b q I S X H E m Y c W 6 m X n F J Y l 5 y a l K y F Y q 6 N v Z 6 K O 6 w A 4 A 2 2 p O O b s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= = < / m l > < / C u s t o m M a p L i s t > 
</file>

<file path=customXml/item3.xml>��< ? x m l   v e r s i o n = " 1 . 0 "   e n c o d i n g = " u t f - 1 6 " ? > < V i s u a l i z a t i o n   x m l n s : x s d = " h t t p : / / w w w . w 3 . o r g / 2 0 0 1 / X M L S c h e m a "   x m l n s : x s i = " h t t p : / / w w w . w 3 . o r g / 2 0 0 1 / X M L S c h e m a - i n s t a n c e "   x m l n s = " h t t p : / / m i c r o s o f t . d a t a . v i s u a l i z a t i o n . C l i e n t . E x c e l / 1 . 0 " > < T o u r s > < T o u r   N a m e = " P a s e o   1 "   I d = " { 2 0 3 A 5 7 7 7 - 0 F 7 A - 4 D 8 F - A 8 5 4 - A 4 B B 4 4 4 C 7 1 E B } "   T o u r I d = " 9 f 1 0 3 b 4 6 - 2 6 c 7 - 4 3 f 1 - b 4 0 1 - 5 a 5 0 a 8 3 c c 6 7 3 "   X m l V e r = " 6 "   M i n X m l V e r = " 3 " > < D e s c r i p t i o n > L a   d e s c r i p c i � n   d e l   p a s e o   v a   a q u � < / D e s c r i p t i o n > < I m a g e > i V B O R w 0 K G g o A A A A N S U h E U g A A A N Q A A A B 1 C A Y A A A A 2 n s 9 T A A A A A X N S R 0 I A r s 4 c 6 Q A A A A R n Q U 1 B A A C x j w v 8 Y Q U A A A A J c E h Z c w A A A 8 M A A A P D A a 5 g W v c A A C X 2 S U R B V H h e 7 Z 1 p W x t X l s e P d i Q E 2 h C b 2 B e v I b G d d t a e T t J J e p t n 3 s 4 n m C 8 x 7 + Y D z d J P d 0 9 3 T 6 e z 2 n F s x 3 Y 6 c R w v G B C L Q E K g B S 2 A 1 r n / q y o o i i q p J A R I U D 8 / e k A l A V Z V n X u W e x b D f 9 7 d K l M L 0 N t V o m t D B e H Z 0 S m X y 7 S V S F C 3 2 0 0 G g 0 E 4 e n Q K h Q K Z z W b h W f t T K h X J a D Q J z + p n K 8 n O s c s t P G s O + X y e L B a L 8 O w g O P + 4 t r g G R 7 2 u 7 N f Q 3 a C F U j v N u z + M w t d T Z z 1 l p A h 7 N A u c b J f H Q 6 H l J e F I c z A a W + a U N Y W j C F O B 3 f i 2 j g 7 K 5 X Z p Z 3 u b C w J u 9 l K p R L s 7 O / y R 2 9 2 l Y r H I j + N 1 f o y 9 v 8 S O 4 X 0 7 e B 9 7 D 7 4 v s 0 c + n 6 N i g b 1 P c k z 8 P f h 7 E C R R 2 P j v z L H 3 F x t b i B d j J i 5 M Z n Z J j U 2 S q Z b R U O D 1 4 Q L 5 n C X h W f P A h W m W I F R b P c 8 b y X i c L 1 p q Z N I p 6 n R 2 C c + U q a U h U 6 k t 6 u r q F p 4 p E 9 v Y I B M T N K f T y Y W 3 y K 6 3 3 W 4 X X q 3 O w q a J Z t c b X 1 T k t N R y G 9 9 u n u q V g p W s W W B F P G 3 S 7 C Y 7 b X A e q g k T 2 G A 3 e i 2 2 s 9 v C d 8 o 4 m U C m 0 2 n h m T L e n h 5 y M d M e Q m W 1 2 b g w b W 5 E h V c P U 2 R r 9 r 0 F M / 3 t q b W p w g R a S k P J C b h L d H X g 6 H 5 V u c x M i V y e n + y j c h w + Q y P A x I L m d X R 2 C k d O D i x Q 2 W y G O j u d w h F l T t s y k P u 7 J X a n x 7 N G e r R k p u O 6 6 V v S I Y C v a W E L R y h h p A f s w 2 N F w a N R w m t r T R E m Y D a 3 h r n X w V Z h U Z g S z P R a D 4 d p M 7 r O n x 8 3 w f m 5 m s I E 4 C f V A s K Z 0 6 D 1 i 0 w 4 6 g X C B K E W m Y u a 6 O E x C h N o O Q 0 l B m 6 U r L R f X a 7 f 3 M J F N Z q a p 9 a 5 Y 9 y i P h R u z t R W k t + g W M 0 r N + s u G d g / i 9 X G / R U s L A 5 H J z O 1 s m R 3 O P g N V 2 / U E r + 3 V o Q N 7 w F a I n G J e I z c H q / w T J 3 U 1 h Y 5 u 7 o 0 / U 4 p o c 0 8 P Y 0 6 m C A Z F O + r Z t L S J p 8 S X k e J f j a q f b V C l M j Q x M h c O 4 X N t f x f V 0 M r N D A Y 0 H y T Y i v C 2 d 3 d 1 G h n J L x K f f 2 D w r P q Y I G A l a D 1 7 / 9 j x c w j y C d F S 5 p 8 S l h M F b m P M R v 4 y 1 n t G i K X b 2 4 Q A b 5 L u 6 B F 8 A c D Q 1 y Y E B 3 T B H t v s 7 c O H I 7 a 5 q O I l W l a U f s p s Z 1 n n 0 W w 8 r 6 e s 5 y o M I G 2 E a h 8 c X 8 F 3 S 0 Y 6 I s X V u F Z d U p H c b 4 U w H 7 I W W R n O y t 8 V x 2 L 1 V r 1 h h a B J t E K z L h 6 g E B j b 0 r p v x H P Q u C J f g i Z K V + q z z R s B m 0 j U H J y b E G t d l 2 x 4 s K X g L m n 5 Q b Q z M l f o x M h t r k p f F f x f 8 S H C L 6 H v 4 X A h x b z M J v O C N / V p l 6 f C O / H h v J q d P 9 v i O u m w 1 q m l b i J w l t G y j U v 8 U Y z b e d D i W B 3 v N u c o a s D 2 C k v s k e J U s k k R a M b l N 3 e o U w 6 T S a T i U b H h u n q 1 a v C T x 0 d 0 Z k / a 8 R j M f J 4 a w c G A L R 0 r a g p A g h d z N f S S i P n d X u 3 Q H a b m Y f C r e Y y b a Q N l M 0 Z a T l + e n q i b Q U q k 0 n S T i J C 1 w I 7 f I f c a r N S B 7 v I i G 4 h C m d i m u n J j 4 8 p u L D C / I Q B m p g c p 2 5 2 g Y 8 a U I A p A z v + r F F P s C W Z i J P L X X 1 T N 5 N J a w q t i 6 R T q b p N P 7 C w F C a j M 0 B r T C N t H V N i Q D 2 0 r U C J v D O R J 6 f t 8 E d A e F t 0 o F O p N I X D Y V o M L t H g 0 C A N B Q L U 1 e X k G q x e E J T A H t B Z Q + s m L E w / 3 P y 1 t A 9 y 8 i w W b X 4 u g J X R y P X Y Y v + X e N 5 N z y P N z X h o l L Y X q G 5 7 m d 4 Y z R 9 K b o T 5 v 7 6 + T n 1 9 v c K R y k X L Z D L 0 / O k L 2 m Q m z i s z V 6 m n x 0 c d z B 7 X S i K + S W 6 P j 3 + / o x K g W A 4 u 8 L Q c t 6 u S 6 b 6 7 u 8 P / N n Y U H U y b Q t h h E i G D w 8 F W 8 U 5 2 r N m R s 3 r Z Y O e q p 3 f / X K m h V V C 2 2 c K j N Z 8 O w I f z + i r n V S u Z X X Z u C w Z 6 t I I N X O H g K d P 2 A g V + N p I n b + f h j 5 F m J / x e 0 M K 1 W I e l 8 r o o d z s 7 u 1 y o v n v w i H r 7 + + j i x W m m t b p q 3 t h r 2 L c J D H E B + c P v / 8 R M H x c X G i k w n 7 x e D 7 3 + s x v C k d Y H G g p 7 d s i H U w O b 5 P B 1 O j W Y Z o s L 8 z Q 6 P i E 8 q w 2 C H T 5 / b Y G W g i u K 0 H g 2 d / q m n s i Z E K j L f U U a 9 h 7 e R 0 k w m / o + E y g A s 5 D 5 s P T B B W Y K S i g x L Z H a S t P C / A I F g 4 s 0 8 + o M e T x M s y j k 8 5 d L l U y E L p e L X 8 1 7 d + / R b 3 / 3 G + H V f W A W f f 7 Z l z Q 5 P U E j w 8 O H B K 5 V Q U K p r 8 c v P D s M U p z c N R J i R W a f P 6 X p i 5 e F Z 7 X J M s u h k b z E v z + 3 s M V A F 6 i m g + J E F C l K e b J m o l B C 2 b b + 6 F L u k J k I M y X N L i z P g E a Y m D 2 M M m H g P k S a + R B d 3 W T t s F F / X 5 / w y k G g w W Z f v C S j y U j T 0 1 N t I V T 4 P 0 M L Y a 9 J i X o C F / V q H K 0 + n A g S X e c 3 T P z R S p w Z g b r Y W 6 R R 3 0 E t h e K x b x a U s y q U B E o r K 8 v L N M Q 0 T y 3 g I 7 1 g Q o W Q / o U L U 0 e O M J 4 E G + s R 5 k s p L x I r S 4 t c S E x s k Y A P K I a 6 4 Q N 2 d B z 0 l w o F F A N a K L J l J J c l w / P 1 I J D I 1 O + w d / C N W f w O B C K c b H E y W 8 x k s 2 n 3 Z c E K W y x / Y o t m K 3 G 6 n n A T e b 5 u 4 k 6 q l K 4 O 5 b U C m e y N C h O w s o u v B Y P B y A R p m p z O T v r T H / 9 M 8 X h C e K U 1 g Y a q F g 4 f G h n l g Q Z s G 8 A 0 x H N 8 h W A c p n K C 0 8 y / s d l s 5 O / r 5 + / v Z u Y y f r 6 r 2 0 W D Q 8 P U N z D I B R L C F A 6 F + G a 8 W P m r B o Q + z f 5 m K 5 7 P M y N Q Q G v e V p 4 p s i d r j W u L z h o V p F J g 6 o 2 M D N P H v / q Q v v r i F r 9 h W p V 4 b F P V 3 K s G o n P Q S A C b r A C f G y X m Z m O Z Z 6 s g Q I Q A A n i w Z K H 5 6 O F r 1 R 8 I M G G z 8 r 1 E J R O Z l 9 D v 7 v J 9 R i T o w t d t N c 6 M y S f y 3 n S O b B J Z Q V W m E m 5 7 J W u 9 E U 2 F C w t 7 v 9 5 9 k x c v Z s n F V m h p K L + V q L e I L 7 l d i a J 2 2 c r k K w V p a T d A J W P l f B v K B S o b K h c C E d b d X J k 9 P y h E n e z n E O 5 + d x L X Y f 8 2 R B o R s y p V g f b K 5 N j 5 Z 9 f u l i C k r Y K 2 J b 2 N k M t H f 7 f y B k V i 2 3 g g 4 b Y e c N P B i a 4 X N 1 t R 8 8 J K r k Y s F q N U K r X X v I T v X 5 0 Q q / H K Z 5 K b z m p A I F 4 d L D B t w q w D w x g T J t z c E A w I z / 6 q t p M 3 H B I m g L + D 7 P D I 1 v 7 f W 0 2 i m s B K n z y z c g 2 n B L Q X z P Z 0 C + Y p n z m B k k f 1 X g 0 U q E 9 F q G 6 9 R B G e 8 K R O G o n a d X d 1 0 f f f f c 8 3 e u V s M w H 6 6 s v b 9 O k n n 9 P C w i I 9 f P g d 3 b 1 z j 1 7 O z h 2 L U M W y B s o V D D x a B n B j D / n M v D x m K W 6 k H f a a C G q K 7 g r B n Y J k E U K 3 o G L Z Q G + N 5 y n g w j n G a + J D O 4 9 X z f z 3 f r d s p h / x P f t V u C 7 I f t h R S X C 1 m S s R W I + j / o X t O D l z J h / A 6 v W L q d w B s 0 E 0 T 2 D q Q T u J X B k o 0 J C 7 v o s C k w P h 5 W q b o G q s r 0 f p 3 t 3 7 9 M 6 7 b 5 E b j U U E s 3 F x c Y n 7 D 1 6 f l 2 y C H w N / 6 / f / / Q f 6 6 N c f k p u Z i s 3 M p s B F / 5 R p g V e Y h l n Y N F J q x 3 j A T A P Y u 0 P S 6 R Y 7 X 8 6 O M t O u R H Z r m W 4 M 7 9 / l j 5 g Q F E v I W K B j 2 2 B 9 7 w I z s d l X s S Y O Q O C w p u E r t F m r c C Y F S g Q p S W 7 H / s d L M 7 s 7 n I S J Y W Q 2 e O X i u + x l u q m Q u l S N R h M 5 R b D f 9 e z Z c 1 o K L t N b 7 7 7 J h e W T v 3 1 K H 3 3 8 y 0 N p U N l s l u Z e z l O G f X 3 z z Z s N a U Y l Y G 7 d m W c a W n i u F f h D V n Z j 9 3 W V e V b 3 1 c E i b 3 q C 4 7 7 O E g 9 l N x s s k K + P 5 K l b J W q L r Z F m N q s 8 C m 0 j U B 3 M 4 t i p 7 n 4 o g h V 4 k J s j F T 4 R g h T i h 3 7 / Q m U / C u a L V t D x x 2 F 3 V J b I I 4 B c w L m X c z x p 9 / r r 1 / g m s Z L A Y B W + f e s 2 X b v + G k + P O i p Y U G B m i e Z e M 8 G 5 P I 7 f C 9 6 e y P M A i J z F m J G Z h / V b C 8 d B 8 2 y I Y 6 Y R Y Q K w y a P p / Y / 5 8 W U m Q M J T 2 O F 4 / b P n 1 j 2 N p Q W T i V 2 8 J m g K l J t 0 2 m 3 0 / g f v q Q o T w G E k 8 s 7 N L Q h H 6 m M z Y + B + C R J J U X j 3 f e h 4 h A k c 1 + 8 F T 1 W 2 O k a 9 J d U 9 x 5 O m b Q T q K M D Z l f p N P 5 / M 8 5 s U N 9 i G I G x w v L V e k n p C y 9 X Y 2 d m m s Y l J c j j s q s I k g n D 7 y v I K j / z V w 8 u o i Z Z i J r 5 o o B c H S s P b F a k P J e c m M w l b g T M p U E r + k N O 2 b / Z B M 4 1 4 D g Y i 4 F N 8 N Y t + C c I B F T a i 6 z w F p x k o Z x g o g 4 D E 9 R v X K B y J 8 K C I F r C B j Q V j q 0 X 8 i 6 M y I D H d 5 T R Q S n U s n E m B k t 8 + 1 m K C F m a f 8 p K C y m O O C t H v y V A + G I 5 G p A q t e W G 2 q N 2 z K K 0 f G R s X n j V O I r Z J f p W c O T W w I Z x K p u j p T 8 + E I 9 V 5 F q 4 0 w 4 c m P g s g i i g 1 3 6 X g E z a y S d 9 s z q R A F Z k w 2 C 1 l n g l x t b 9 A O Z O b X I N X e X 1 O 5 T F J V 9 B n w n B 4 W Q s y 8 + j v z 6 x 8 z A l W e D n 4 + e h 6 R H j W O I 3 4 G t B S n X Y r J R M J S i S T w l F l 0 B V q n d 1 8 D f y Z l m W T f R 6 Y s G q 8 N X b 6 Z t + Z F C i A j U q s 0 I P u E n 1 4 M U d + 2 V Q P u C w I U I i F h 3 K w 2 i F c q 0 S t f g p a Q L Q O 2 e j 1 E N / c p P G p a e Z P O e n 2 l 7 d 5 S F 0 O N C s e I 1 5 M o T g b m k k k w b T t t S F 1 o c F e m T T t 7 D Q 4 s w I F k J D 5 d + a M Y 4 N X z e e / r j L k D e Z F M q v 8 Q 2 h S c l S Q h L q 9 f T h j Q o 3 Q 8 v L e t I u L l 6 / Q 8 M g w Z T L K v f T u L 1 q q r u T t C h Y K a w 2 B u X H K w Y k z L V A A F w E J s k i R E U F 6 j Q j C r U r O L s y 9 e + z G x M / K / S m 0 2 1 o M L t B 6 J C w c a Y z 1 8 J r w X W 1 K p c L e K B 1 k V 9 j Y n b U R P T w u B g v H e E + B + r r q 0 3 7 t A q K V s D 6 k G 7 n b T I b E 6 6 S 0 T 3 W S n H m B E v n 0 m Y X m N y p t n D O y y P M V 5 m f J q 3 2 l z L L V H k m b I h g Q h p Z k v X 3 9 q h E / R O I 2 N z Z 4 U Z 0 c p B Q t B 4 N k 6 9 D e j q z H 3 8 e b O w L e + 4 G p 3 c X g I s 8 B l O O x l 5 s 6 D b K V g N D c D 5 r 5 Q r i / M F a 6 x Y p W i J I 1 g k P Y v E c 5 C V A z 9 Y + K 6 V / / 7 d / / Q / j + z I M L A L 9 i M 2 M k C z u x S D s C Y n Q I F w V m o h z s Y a H W C o E O Y 2 G L z 5 r C g C + A T V 7 k 4 M l Z W w 0 x g e v j Y 1 g 2 N q I 8 R I 6 J f + i b U M g X y O f 3 8 z L 6 l a U l X n S n B g R z N b T M C / L E i l / s W a E G a W c 7 Q / l C k f c l l O b 5 w c R t t d L w Z l J i 1 g a 6 w o p b H / B 1 x 3 u K e 9 F d Z K l L g z 4 4 H 8 j X x E A / / C w o s P s A u Y q 5 B i s O 1 N i / C u c I r H L P I m b + E F v 4 o s x D r d R D J L I e o Q 5 7 5 8 E 8 P n Y 9 U A o u Z T 0 S 4 d o L N z 4 6 r P b 1 D / A J F 6 h Y R Y t i a Y f U o Z G R q q Y j z D x U x c o 3 k / G 7 3 R 4 X E 9 Q U r w Z + / P h H H q Q Q Z 9 N W 2 7 N p d 3 D 9 l u M H F w y p W M h j m 7 j G y K C X o x Z 0 O g r n U q B E l m J G + s f K / o 2 K S C C 0 k B I 4 + d c u + L m p J Q X d U S E g o Z V l 4 Q j x f g l q / S M w l V 4 K 2 h p D + N S A Q O 7 u K N d F D Y + M k c f d R T d u z P A 9 q u 8 e f U + 3 b 9 2 h b + 7 c o 4 A 9 S s l Y m P 2 c c t D l L K B W L w X t o 4 X y M W w q n G u B A s h z k + 4 3 w e F V p l J d i t V O 6 T I M M g 2 0 y o Q K J p r P 3 y M c r Y 2 W Q k W Y l 2 p T P 6 D 1 R k b H y c 4 E 7 9 2 f v 0 0 f f v Q B v T J z h d b W I k y L 4 f I 2 1 6 R p J V A v h S C F 1 E z H t d G 6 x 5 e Q B K e a x b k X K D k z A e U V H d W 9 n 7 K L 9 9 V L K + U U h E 6 c 8 o E W Y 3 Z k o m t E a 6 Q Q J S P V w N 8 V c X a 5 6 O K l S 9 T t Q Y e i Y 7 B r W g g k / S 4 z S 0 P k h 5 X 6 N 6 K a G a D Q B Y o h j Q o N M D 9 K r e 4 G Q J u h j w E S b m H L S 8 H e E g I N t R J d p f A e 7 B r A 7 5 6 b f a G Y H I t e E D Z J G 6 / b c 1 Z 6 v H q 2 B U n K L l v s K p M 3 D L z L U r 2 g R L 9 Z n H u B w r 1 f l E V 6 r g / n e b 8 E N W B S I K c M m 8 Z S o S o W F H K V a j A x f Y H C q y H + / c r i I m 1 t J S m 2 u U H B + X l + T M T B / L R J 9 l 6 0 5 N q D / X G k Q S H j Q t o X 3 M A M n / X U + R E o R G A f L V t 4 O L 1 W P 4 y 3 x i o W C C K 7 8 v L 5 T q v 6 N d f K u R c o C M 4 P s t V c a / o K h E l q r / f 2 9 9 c 0 z Z R A X z r s Z w 2 N j p C z 0 8 m E o 4 d G x 8 d p / u U s B e d e 8 v c o z Q l e X l 7 i C b b S 8 T o Q d O k m 9 n m i V g j c z C 6 z 2 V T m e 1 i 4 b m L L M x F T l f I Q r Z x 7 g U r v G L j K v 8 V 8 I y T V i m g 1 A 7 6 Y t d J q o n I a 4 a 8 0 0 l A F e 0 w I L k C 3 F I U g B c z G i a l p G p u c o h A T H L m v h X 2 u Y f 4 z B 3 G y V V a r U 3 7 e c H W U e G + R 1 1 T 8 Z P T O A C Z J S 7 N 6 O f c C B R D Z Q / r K V 7 P 7 X Z C 6 2 c n X 4 q w i 6 v f j 2 n 5 V M C J y G C i A O V K 1 / C N E + N C A X 4 p S 8 S I y J O S h d a U M D I A m K u L e m s 5 B s K G P 0 v / b N X r 5 H U X D 6 w I l A Z E 8 l G 6 g K O / m a I G 3 x 3 p j L K 8 p 8 I w g h W h C Q O N g K B v G b K q B r k k w D 2 t N s 0 A o v s f f y z M h M C l E x F q l a l i 2 V a Y j A y Y f e o 1 o p Y 4 Y k y 5 Q c q C T 0 B r r 5 b q R r M z m d t v L 9 N a E t k j c t 4 u V n n I i a B m s B k z D W i l H y 8 y v Q v 9 v A H N y K 1 G p g Y I g I q V J D Q 1 b W + c a J N a K Z n o t s D h J A 0 + 1 0 A V K h f l N M z 1 k A g K Q w f w m 0 1 Z a u M 1 8 s T 2 z k Q m M 2 o Y s 0 p P U Q C N M l N r L f a R 8 b p e b e p j z O z g 8 I h w 9 T B 3 X / 9 w i r T i Q I q / 6 r d d 8 1 g W q C p v s p I v C o b W J Y w 7 7 V E y o A L Q K B A P a R g o a 6 w 8 O D Q n P D o L 3 m o w m x f J 4 5 O o t L w Z r z r c 9 6 z i Y n 4 j E V n t 1 V 6 g h j h r Q O d O N L p v B 9 e E C 7 8 l Q 7 x y i Y U + R L v d X I n 5 L w Y W 9 w A K i d 9 W m 9 U G g E K y o l u G w u L D A w + p q q A 1 I a G f G f E W + T 4 S A A c 6 t u L x t Z C p V A D t s w X M w I U N 7 b b y v n r Z w z U Q X q G M E J Q W 2 X I R G A p X c v s j a K p + H h O l + y W S S Z 6 F j D 0 r O 6 s p K V Q 2 G O b / Q U r h w 3 d 0 H / T D 4 c M h v O w v 0 d J Z p j J 1 D r 7 A B C 0 W f y B r I x j Q T t F Q 1 4 C d h b I 5 S X 5 B G Q L d c m P 6 w W q q h C 9 Q x 0 2 + Y o 8 k h D x c c a B 7 s H x X y O e p y u S m + u U E u 9 t X t 8 e 4 F M L Y S C T 4 p H t W 8 b q + P 7 E y z K W 3 q A v S Y w C x g p D u B t X C Y P D 0 D 9 P W C 9 u n r r c q A q 0 h X B 4 p 7 P g 0 a d E p 7 C q I t H E 7 L x d 6 S 6 s A A C B X 6 2 Y t g E x / 7 j o 3 e 8 P i / 1 D I J d R / q m D F 1 j + 9 p I Y S + A 0 P D Z G T m H D S L o 9 N J O S Z c 6 X S a v 7 4 w N 8 v L O 7 K Z N I / u I d 1 o q 0 r v P o / P x 4 U R Q w t Q B e z x + i m f 2 2 Y X V X t I u F V 5 h Q k T Z A l 7 h C u J g 8 I E M B 9 q i m k v b M Z j k o g S C I 9 j 9 O s H F 3 K 8 5 f a Y t 8 i F q Z Z 2 U 0 O L f 6 V r q G N m Z r D A V t D y g U 1 i m G w D g Y p J t 7 2 d p d j G B j f h I G C o o + I h 8 8 U g T 2 X K Z r I H 8 v T U W F 5 c o M D w K B d a l P m 3 a y 8 + + E M D L u Y T 5 Z m J n E K F t f A C A 6 + p l 9 d U w L m + P p T n a U Z K Q C g e L l o o t V t p T 9 1 M o M F 0 D d V k 5 J c b O / P y j c F e 5 j u J Q H g C w y N 8 w D N K 3 d F z D 0 E M N N O E o K G g c W V 5 k Z u L 4 t h N E W k t F T S U W A a P F b g 9 x a m i k d D 7 A z 0 8 p M K E z 4 M W 2 h f 7 q m v f O N N W n 7 2 w 0 o N F Z K 9 U 5 l 9 h K R P z l n H T 3 x z L 0 7 i v y K s K R J P y q O A a 4 2 / p G u o Y w I A 3 T L i Q 8 o u p / A E t F Z y f 4 3 t U k x c u 7 k X 0 V l e W m K m 3 v 7 + E F C Z k X Y B M J s M 3 c 3 H 9 4 / F N y j N v G 8 K G R F r s d 6 E j L p p w A g x S u 7 N g 4 X 0 X T g t M 5 M d k f p D N s Y U l m K W c 0 c V u 5 g J P 8 a o X B A W u M D P w + z p 6 0 M u Z 9 B d p k p m J I v g 9 6 L 2 x z q 4 V N F a 9 D H l K t C I r r d c F 6 o T 4 1 e X 9 Y d W o X 4 q s h s j I z D t 7 h 5 3 7 T d A u 0 j o q b P z C 1 J O X 0 i N l K Z G I c 0 G C h v r p 8 Q / U 4 / f z e i m 0 d 5 6 8 c I m / D 9 k e 4 i C E 4 w b Z B B h c 5 2 P m F g a 0 K Y F G N T 0 9 f v 7 9 a Y X 1 U e u m V k C K F t y o p Y p q 7 B b V 6 y x R B 7 M E M I h B i i 5 Q J w D a e g 1 b g 8 w k K P N 6 J g i P x 7 v v F 6 V S W 3 u R O o A i Q m g t u T A h k R Y T O / o H B v n z x S D T S m M V r Q Q w x V 3 8 v d i I r p U E 2 g y w N T D N V v 5 a R M J r f J s A Y O I g Q u A n D c y 7 N 5 i G R O J z N W C 6 Y c 6 v W s g d 5 m I 2 b z w w G 1 j k Z J a w c 0 4 5 G 6 L + w Q A N B o a 4 Z t l K J o R X K k i F C U Q j 4 c O a i W k j u 9 2 + J 0 w Q L K k w o S g R E T 8 U H I b Z z Q s / S j 5 h p N l A o Q 4 6 q v d Y B 9 D I 6 N w E o D l P Q 5 g A B O X u g p l H D J + s m b l 2 S W w f F g q x Z R x 6 N S r 5 W A u b J k V h A r p A H T P I t L h 5 u V d 4 h p v Q w I c V V E O p Y x K 0 m j i k A L l + 0 q J C g F Z m 4 V C I 5 / q l k k n u b 1 3 q L z T N 6 V Y D m v T 5 T 0 9 U y 0 l w H I n A + E z o M o X o Y 4 e K W X h S Y E 8 r l D D S s 4 i J z w W T g 3 Z y b 4 7 l 6 d p Q Y S / s r h V d o I 4 Z T E i U R / n k Q P s k 4 z F u w g F o M w Q t M p L G K w D R w M 1 o l A s W T C g p e C 2 T z V B f X z + v q U J b M 0 Q N M S j h u I C m 6 W A + 4 M U r V 7 l W l Q N B g q B j b j D e i z 6 I 2 G y V T p g / T b D Y v D O u v B B I r x l a y H 3 E z i M E r B a 6 D 3 U C I N x b b T M R o f P w 6 g o T p K E D g Q m A G x I C V C o V e e C B N 7 0 0 W / h m L l o 9 G 9 n 7 u 1 y V r r I o 6 8 A m M n 4 H + v G h Q y 1 y C H E D N x J Z q w W C E a L A 4 j M g 5 C / W d 2 G R i D G f T g x E 4 N O L 8 4 1 b A Z z m V w N 5 H h F d T Z r 4 n h R C 6 / h M M A 1 N 7 H U e B m d f l R K j c R w b x R h m h z Z m 4 r 6 f L l A n A E 7 1 h 8 x 0 q G Z + 4 Y Y E c o G S E 1 p Z o Y C Q 5 4 e u s m j W i M p g s U S + 0 9 n F M 9 X D a 2 v M 3 9 r f 7 0 I B p N q w s k Z 5 Z y L P s 7 5 F 0 G C m u 8 v F / 0 9 I n U L e o s j n L 5 B X V / 2 z t R P w T 9 G f A g E K C C G i g 2 v M n d R N v h M A t 9 y d + Y q G g O B A 6 y C n D 4 1 Z x M 1 Z C B L M v G o g Z O 7 1 e Y V n x D V A L o c W Y h 3 c p x q b m O L V v R A u d E K S m o z V h i E 0 i l S Y A N K p l p a C 3 N y U C h P A H t B x U W M N O h b Q 2 h l 7 W N h E j q Y M 5 G f n d y Z Q 1 A X q p I D Z g H D x X D j P y + P F X u e I z g E I m F S j K I H 9 J 2 k T T Q Q E M u k t 9 t X M U 5 m Q U b H C b m h E E v H 7 U Y I v a r 6 A u 7 k C d X N U u e A S 2 n F I o f h x + x j L K Y S P e C r g b / u c l f 8 A F k V d o E 4 Q n P z 5 h J M J l o 1 H m t D H D 9 W 3 m x t R L g B 2 h 3 K N F I A m k 3 d U Q g V v X / 8 g T 1 U C Q 8 O j N D w 6 z v 0 p C B K 0 l d S E / J i Z n U c F C a e Y / I i c O S X k 2 g I 5 e Z W v Z 8 f c E 7 n Q W 0 l f E m d V 8 f Q v / p 3 O i Y O 9 k L X 4 D g 0 G h v f 2 a K R E 1 9 f 5 / g 3 g D n 8 y w b 6 W + C A C J N d C s / n 8 l a p e 7 E / J f S 8 I H 3 w a f I V p i a 9 4 C 8 L A y G q 4 0 L d f p K c G 3 u 8 3 r d G Q u 8 A L / A B u n m y V N B 3 x / 1 H 5 P 2 / R Z 0 9 2 u c m L Q s B W o t Z n V w I T T V C 8 K P 7 s i 3 U T D 0 r c D 1 r o G 2 b S L y 0 t 6 0 G J 0 w Y j S X u c p Q M r O 2 5 G R O x Q 6 4 T D q I e K r K 3 x n D 1 o M Z R 1 i M y + e E Y D z F 9 x S j a H p T m A K J u H x o p G I h Q Y r j R 8 k Y I N T u z J i A T c R f Y o 8 y E K i G L B 4 Y Y w w r z E n C y H p V R 1 L C f y E z E x Z H U 1 T A v B J Y p 1 v E Y X A p 2 0 K O k / f p o g S + J S f 4 n 3 6 M M 5 R 3 Q O O Y 8 Y U g 4 L Q g 3 k Y b 4 + U m C f n w k U + z l E B U s l A 2 2 z n + 1 k x 5 D d H t u M 6 w L V K r j s J Z 6 4 6 e s s c 8 3 i q t I R S Q q 0 G C J q 2 I c S / S V o M Y S w C 8 U 8 j 7 o h r A 7 W w 2 F e y C g v B 0 H Y t 7 C b I X d 3 R V D F 3 y P V N h g Y B 4 G G e T k 8 O s a P K 4 F K Z A j g n a / v 0 q 9 / 8 z F l i z Z 6 s m o + t Z J 0 J R B M Q Y R S C j 4 x / L y v m a a p J l i Y g g g t l W S a C Q P 7 I G D o 6 Y j F B u g C 1 Y K g c y k i R l o j c 7 j h M U g A P t X E 9 M U 9 H w p f 5 W A U 6 f D Y Q Y H A X k w x n y G L x c p / J r y 2 y s e O i j V b 4 O m T x 8 z P G + L 7 T C s r K / T o w T + 4 z w D E O U v Q p 8 h D 9 P f 6 6 b V r r 1 F f n 5 / 3 e K h V w 3 Q a I I k X m g W Z L N 8 w 7 Q R N 5 b K V e I 7 e b u 3 9 W 1 V 0 g W p h M H j 6 N Q 2 7 8 y L Q V k q d Z 6 V s R K P 8 P f D D L l 1 9 h d c c w a w D C M u v h k J k t V q o w + 5 g Z q S T F z h C y B C Z R L g f w + U 2 Y z F a W V 6 h m Z l X K j 8 o 4 e l P z 5 h f O E h u t 5 u b R m e x Y U w 1 W s O w 1 V E E F a s I t W P H X g v p K u X y I i j 1 Q L t o C B O 0 m t R 3 g 6 + 2 n U 2 T v 6 + f m 3 c o c E T m B Y Q J Q J i + v f 8 t z T 6 f p S 5 2 H P m F 8 g f M R B P / y n + E 4 2 H m 7 H l B F 6 g W B / Y 8 2 k O j k x E C B d X s e 3 t n p 2 p j T S X G J i a p W M h z z Y b H U n C e p i 9 d 4 U I B e n r 7 9 r 4 X m Z i a Z C Z f i H w 9 y l M a C x h B K h V S 9 n 1 c 8 C / O A 7 p A t Q m I K j 1 c s v C d + a d h 5 Y Y J S E L d z m a E Z 7 V B 5 A 7 m H x 6 V + q v a + X 4 + r 5 f e / + A 9 u v X V L d 5 l S U 6 R / U e l Q o i c u P O E L l B t B n w e T E D H e F J o L s y Z h e Y C 6 + F V c s r 6 9 G k F y b S I F G q h p 8 d H H 3 3 8 I d 2 / + y 1 F o 5 V M D x G M 4 6 n M 9 i U + r 6 n Z j V B a H V 2 g 2 h Q I F n w r T E K H 5 v p u f p d 2 b U N c 0 2 g h l j H y 4 j o U y 8 G K z G Z 3 K i 9 U A V E 9 R P H w g B Z 6 9 5 / e o Q f f P u Q R x X 0 q 3 6 M h J S Y K q m E 2 V r F d 2 x g 9 y n f G g K 7 C Y A M H s 9 6 Q D a 0 E y j k Q z p b K Q b e t Q H a r U T W q C G H 6 / f / 8 k T w e t 3 C k w v j k O E 1 N 7 l c O P 3 z w i L 3 H Q z 8 m h 6 j D r p 5 K J c V m L u + V P 7 Q 7 u k C d c Y Y 9 J Z r u L f A N S W g 1 m I r V w N 6 X U i H d 7 O x L 7 q M N D y u 3 i B a B C Z j O 5 i m Y d t N I j 4 X u / 2 O e 3 n 5 9 m l w O l D d U 6 o 6 w 7 9 X V U e L l H O K c J r T / w u g g u F / o b I Q 0 H 6 V q 2 l Z H F y i d Q 1 i Y Z n t v O r 9 X v 7 W V S t G t L 2 / z z A e l z W I 5 2 B j N 7 2 T o 3 t 3 7 d P n K J R o Y G O C C U i + Y O I g 6 L q 3 b B q 2 A 7 k P p H A K a 4 / M X 1 r 1 0 o V B o l d 5 8 + 0 1 N w o Q e E t G 1 E P 3 t r 5 / Q 9 R v X m D B h 4 o j w Y p 1 g S A B S h E a 9 R S 7 k 7 Y A u U D q K w D y 8 O 2 / h X 7 0 e L w U X g s I r 1 Y n F 4 h S J R O i f / + W 3 5 P V 6 e P C i H i p 7 Y g U e 6 E C b 6 l I u R e m V B x R 7 8 k d K R E P C u 1 o X 3 e T T q Q r M v k t d S 0 T l A g 2 p j N i R s r i 4 x L X U p C R Q o R U I 0 7 f 3 H 1 A i k e S b y j / + 8 A O f h D 8 1 N U W x k o 9 C i U o v j V Z G F y i d m i T j E f r 5 B Q v 1 + 9 A A R j g o A w W Q q 2 t h e v L 4 C V 1 9 5 Q o T v o D w i n Y W m B Z E S B 5 m Y o k 5 T v h T 3 a 5 u n t K E z q 4 I 8 e N Y K 9 + w u s m n U x O X p 4 8 e R 7 3 0 v W y k j J R 4 P E G f / N / f 6 d X X Z m i V + V w o t h P H 9 K i B M g 9 o I 3 R n W m P C + M 3 X d 2 l w c J C X r i A 8 7 2 Y P C B P o E P 5 0 q 6 / + u o b S q Q t k p k / 7 C 9 T V g d E x z M F i p F J p + u z T z + i 9 9 3 / B s 8 y h r T Y 3 N u m T T z 7 l G e v 9 / f 3 M b J v g r 0 F A 8 D q q e T P p D M 3 P z V M i m a T J i X G 6 e L l S e q I E m t y g b q v V 0 Q V K 5 8 h E 5 + / T j U t 9 d H n y Y J M Z a C 0 x i + L z z 7 + k 3 / 7 2 1 + R w 2 C k c i d A i M + / 8 v b 1 M I w 3 Q z s 4 u P 2 6 1 K u + R Y e + q X c a c 6 i a f z p H p G f s Z L e d G 6 I t Z C x / u L W Y 9 w G x D p A / 1 V Q W y U t l U K Q P B l H u T 2 U I T T C t h s 9 j t d q k K E 8 C m d L u g a y i d Y 8 H v L O 3 5 O z 3 2 X f p h u U x u h 4 H G X U l 6 8 v 0 j u s z M u + G R w z 0 u 1 G i X Q k V d o H R O B A x M 8 5 i T l E u G y N / j 4 p P x x Y B D L a D x M O a 0 H d B N P p 0 T A a U c 6 z k 3 v T p z g c a G e z U L E 4 g J 5 S n t g C 5 Q O i c G 4 h M Y W o D S / n r A / p O e e q S j o w D E A t n k s a z 2 W w / p T + 0 y a E A X K J 1 T 4 c e Q t k J I 0 C 6 1 U q j r 0 g V K 5 1 Q Q i x y 1 o D a Y o F X A Q D Z M + e c l L 8 I x H Z 0 T B w 0 w v 3 h h I Q z z x i a w 2 D h T z r 1 g 6 0 T 4 o C s x I E A E k + X f m 8 r x V s 2 7 7 P + v h 8 1 1 T p 3 d b I I M 6 / c o k 9 i g K 6 9 c E f p i l H n K E j a G / + t u m p z d 9 Z e C N B M b k + l d p i i R f Y + B C 3 K 2 t l L 0 l z / / V R c o n d P H Y y / S h C d L z g 6 m t b Z 3 e L o S Z O f e 3 W + p p 6 e H l p a W q B z 4 i A v V a d D r L N G 1 4 Q J P g V L K 2 k C S 7 5 d f 3 K L r N 1 7 T B U r n 9 E H v v l c D B T 4 F U A q m M 2 Y y G b 5 n d W f J f S q 1 U G + M 5 X m v i 2 q s r 0 e 5 0 L / + + g 3 d h 9 I 5 f d y d J S 5 M L y I H I 3 / I A U Q + o M v V T b + 8 f P L r P k b U Y M J G L U K h E E 1 P T X G T V B c o n V M n n j H y C e w Q K j T v V G r K g p D 0 D W Z 2 n S T 4 P y W 3 a / t t m A u F C f 1 A F y i d U w c C h K Y w q 0 k T f X A h x 4 V q V T I E T g S D 6 d 4 d 3 6 Z C P s c n h R w 3 i N z V M v c q / l 5 l j A / Q B U q n J c B t i 0 m K Y t / A 1 S T 6 + B 2 + P b f i U d p + 8 X v K Z m p P G g E Y i H Z z t E A 3 R + r X b p g L j B 6 C 1 U B x J U a 1 d n U 5 + X M 9 K K H T 8 m A U p 4 / 5 W e D 5 8 x f k 8 3 k p a / T T w q a 5 a h b F l Y E i D b k P a z J M 5 E c 5 v z h s W o k 3 x g p M O x 0 M k s g p M J v w 8 8 + + o L X V N d 7 l y e f z 6 R p K p / V 5 u G S m v C A X J p O Z E v E k j X j L P I S N o X R y 3 h z L 0 6 8 u 5 / a E K b h p 4 r O E x U m K D m u Z 3 h 7 P H x o L K t J p g 6 l X X Z i A 0 W i g m Z m r 9 J v f / Y a + + P w r X n m s a y i d t m D K X 2 R C V K T g 3 B w P o 0 9 M j g u v V L L Y M f g A w 7 Q x / 1 b K I y a M 0 g n 0 K H z E G F D 4 b d i k X Y 6 V 6 c t 7 z 8 k / O s N 9 I Z i I 7 0 7 l p S O u N P H y 5 R w 5 M Y R O e K 6 j 0 9 I g y n d v w c Q n t h d L R e 5 z b a S N t M X M N m w C e x z l Q 8 K E K N 2 W p L F L h 4 U o y n 4 G 4 X l o L G S 8 Y + K 9 N f W M q F R g p m W e f t 6 A M A G 0 T c N G t K 6 h d N o G R N S i L + 9 Q Z 9 8 V 8 n r d X D M N u U t c c 0 E 7 S c E o V b w u A q E T n 0 N g b j C / D F o N k / c f P 3 5 C / Q M B e p b w 0 z 8 x g W q U e D y u a y i d 9 g E m m d U z y m c B I x i B K u B 5 5 h / 9 I P Q L X I z t 3 8 4 9 Q h B D R C p c f d 0 l H u Q Y 9 + Z 5 u L u j w 0 a Z d J K c z H c 6 C t n s t i 5 Q O u 2 F u 2 e I H M 6 D U x p h u s G M e x k 1 7 w k O / C S M 5 l E i v G X k I f F 0 O k P / + 6 e / c F M N z T X x M 0 c B e 2 O 6 y a f T 1 i C w g M F y 4 n 7 R z G C B z 5 Z C Z A + C A x 9 L C f h T / u I T K u R y 1 N f X S 7 2 9 f u G V x k H 4 X B c o n T M H R E j L T b 0 e f E y / e 3 e M v N 0 2 4 c j R w L A D 3 e T T O X N o 1 R C 9 Y z M U 3 X E I z 4 4 O p u n r A q V z r l l k p q H W U n w t 6 A K l c + 5 B 4 W C z / B 5 d o H T O P X x Y t v D 9 U d E F S u f c g + y J R L Y Z I k X 0 / 7 j N j L i b y + 3 l A A A A A E l F T k S u Q m C C < / I m a g e > < / T o u r > < / T o u r s > < / V i s u a l i z a t i o n > 
</file>

<file path=customXml/itemProps1.xml><?xml version="1.0" encoding="utf-8"?>
<ds:datastoreItem xmlns:ds="http://schemas.openxmlformats.org/officeDocument/2006/customXml" ds:itemID="{203A5777-0F7A-4D8F-A854-A4BB444C71EB}">
  <ds:schemaRefs>
    <ds:schemaRef ds:uri="http://www.w3.org/2001/XMLSchema"/>
    <ds:schemaRef ds:uri="http://microsoft.data.visualization.engine.tours/1.0"/>
  </ds:schemaRefs>
</ds:datastoreItem>
</file>

<file path=customXml/itemProps2.xml><?xml version="1.0" encoding="utf-8"?>
<ds:datastoreItem xmlns:ds="http://schemas.openxmlformats.org/officeDocument/2006/customXml" ds:itemID="{BCD36A5D-3F1E-429C-8B90-37BBE27A2234}">
  <ds:schemaRefs>
    <ds:schemaRef ds:uri="http://www.w3.org/2001/XMLSchema"/>
    <ds:schemaRef ds:uri="http://microsoft.data.visualization.Client.Excel.CustomMapList/1.0"/>
  </ds:schemaRefs>
</ds:datastoreItem>
</file>

<file path=customXml/itemProps3.xml><?xml version="1.0" encoding="utf-8"?>
<ds:datastoreItem xmlns:ds="http://schemas.openxmlformats.org/officeDocument/2006/customXml" ds:itemID="{E371A74E-6685-4D3A-B5EE-CC910F5A5EE4}">
  <ds:schemaRefs>
    <ds:schemaRef ds:uri="http://www.w3.org/2001/XMLSchema"/>
    <ds:schemaRef ds:uri="http://microsoft.data.visualization.Client.Excel/1.0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CALCULADORA</vt:lpstr>
      <vt:lpstr>I. INY-EXT</vt:lpstr>
      <vt:lpstr>II. TARIFAS SISTRANGAS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  Diaz Perez</dc:creator>
  <cp:lastModifiedBy>Bruno Alvarado Olivares</cp:lastModifiedBy>
  <dcterms:created xsi:type="dcterms:W3CDTF">2016-07-08T22:18:42Z</dcterms:created>
  <dcterms:modified xsi:type="dcterms:W3CDTF">2016-12-12T22:29:30Z</dcterms:modified>
</cp:coreProperties>
</file>